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.1.1 - kabelové rozvod..." sheetId="2" r:id="rId2"/>
    <sheet name="SO1.1.2 - dálkové ovládání" sheetId="3" r:id="rId3"/>
    <sheet name="SO1.1.3 - DŘT" sheetId="4" r:id="rId4"/>
    <sheet name="SO1.1.4 - TV" sheetId="5" r:id="rId5"/>
    <sheet name="SO1.1.5 - předtápěcí stojany" sheetId="6" r:id="rId6"/>
    <sheet name="SO1.1.6 - zemní a ostatní..." sheetId="7" r:id="rId7"/>
    <sheet name="SO1.1.7 - VON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'SO1.1.1 - kabelové rozvod...'!$C$124:$K$182</definedName>
    <definedName name="_xlnm.Print_Area" localSheetId="1">'SO1.1.1 - kabelové rozvod...'!$C$108:$K$182</definedName>
    <definedName name="_xlnm.Print_Titles" localSheetId="1">'SO1.1.1 - kabelové rozvod...'!$124:$124</definedName>
    <definedName name="_xlnm._FilterDatabase" localSheetId="2" hidden="1">'SO1.1.2 - dálkové ovládání'!$C$124:$K$146</definedName>
    <definedName name="_xlnm.Print_Area" localSheetId="2">'SO1.1.2 - dálkové ovládání'!$C$108:$K$146</definedName>
    <definedName name="_xlnm.Print_Titles" localSheetId="2">'SO1.1.2 - dálkové ovládání'!$124:$124</definedName>
    <definedName name="_xlnm._FilterDatabase" localSheetId="3" hidden="1">'SO1.1.3 - DŘT'!$C$124:$K$141</definedName>
    <definedName name="_xlnm.Print_Area" localSheetId="3">'SO1.1.3 - DŘT'!$C$108:$K$141</definedName>
    <definedName name="_xlnm.Print_Titles" localSheetId="3">'SO1.1.3 - DŘT'!$124:$124</definedName>
    <definedName name="_xlnm._FilterDatabase" localSheetId="4" hidden="1">'SO1.1.4 - TV'!$C$124:$K$147</definedName>
    <definedName name="_xlnm.Print_Area" localSheetId="4">'SO1.1.4 - TV'!$C$108:$K$147</definedName>
    <definedName name="_xlnm.Print_Titles" localSheetId="4">'SO1.1.4 - TV'!$124:$124</definedName>
    <definedName name="_xlnm._FilterDatabase" localSheetId="5" hidden="1">'SO1.1.5 - předtápěcí stojany'!$C$124:$K$140</definedName>
    <definedName name="_xlnm.Print_Area" localSheetId="5">'SO1.1.5 - předtápěcí stojany'!$C$108:$K$140</definedName>
    <definedName name="_xlnm.Print_Titles" localSheetId="5">'SO1.1.5 - předtápěcí stojany'!$124:$124</definedName>
    <definedName name="_xlnm._FilterDatabase" localSheetId="6" hidden="1">'SO1.1.6 - zemní a ostatní...'!$C$130:$K$180</definedName>
    <definedName name="_xlnm.Print_Area" localSheetId="6">'SO1.1.6 - zemní a ostatní...'!$C$114:$K$180</definedName>
    <definedName name="_xlnm.Print_Titles" localSheetId="6">'SO1.1.6 - zemní a ostatní...'!$130:$130</definedName>
    <definedName name="_xlnm._FilterDatabase" localSheetId="7" hidden="1">'SO1.1.7 - VON'!$C$124:$K$131</definedName>
    <definedName name="_xlnm.Print_Area" localSheetId="7">'SO1.1.7 - VON'!$C$108:$K$131</definedName>
    <definedName name="_xlnm.Print_Titles" localSheetId="7">'SO1.1.7 - VON'!$124:$124</definedName>
  </definedNames>
  <calcPr/>
</workbook>
</file>

<file path=xl/calcChain.xml><?xml version="1.0" encoding="utf-8"?>
<calcChain xmlns="http://schemas.openxmlformats.org/spreadsheetml/2006/main">
  <c i="8" l="1" r="J41"/>
  <c r="J40"/>
  <c i="1" r="AY103"/>
  <c i="8" r="J39"/>
  <c i="1" r="AX103"/>
  <c i="8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96"/>
  <c r="J21"/>
  <c r="J19"/>
  <c r="E19"/>
  <c r="F121"/>
  <c r="J18"/>
  <c r="J16"/>
  <c r="J93"/>
  <c r="E7"/>
  <c r="E111"/>
  <c i="7" r="J41"/>
  <c r="J40"/>
  <c i="1" r="AY102"/>
  <c i="7" r="J39"/>
  <c i="1" r="AX102"/>
  <c i="7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F125"/>
  <c r="E123"/>
  <c r="F93"/>
  <c r="E91"/>
  <c r="J28"/>
  <c r="E28"/>
  <c r="J96"/>
  <c r="J27"/>
  <c r="J25"/>
  <c r="E25"/>
  <c r="J127"/>
  <c r="J24"/>
  <c r="J22"/>
  <c r="E22"/>
  <c r="F128"/>
  <c r="J21"/>
  <c r="J19"/>
  <c r="E19"/>
  <c r="F95"/>
  <c r="J18"/>
  <c r="J16"/>
  <c r="J125"/>
  <c r="E7"/>
  <c r="E117"/>
  <c i="6" r="J41"/>
  <c r="J40"/>
  <c i="1" r="AY101"/>
  <c i="6" r="J39"/>
  <c i="1" r="AX101"/>
  <c i="6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96"/>
  <c r="J27"/>
  <c r="J25"/>
  <c r="E25"/>
  <c r="J121"/>
  <c r="J24"/>
  <c r="J22"/>
  <c r="E22"/>
  <c r="F122"/>
  <c r="J21"/>
  <c r="J19"/>
  <c r="E19"/>
  <c r="F121"/>
  <c r="J18"/>
  <c r="J16"/>
  <c r="J93"/>
  <c r="E7"/>
  <c r="E111"/>
  <c i="5" r="J41"/>
  <c r="J40"/>
  <c i="1" r="AY100"/>
  <c i="5" r="J39"/>
  <c i="1" r="AX100"/>
  <c i="5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96"/>
  <c r="J21"/>
  <c r="J19"/>
  <c r="E19"/>
  <c r="F121"/>
  <c r="J18"/>
  <c r="J16"/>
  <c r="J119"/>
  <c r="E7"/>
  <c r="E111"/>
  <c i="4" r="J41"/>
  <c r="J40"/>
  <c i="1" r="AY99"/>
  <c i="4" r="J39"/>
  <c i="1" r="AX99"/>
  <c i="4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122"/>
  <c r="J21"/>
  <c r="J19"/>
  <c r="E19"/>
  <c r="F121"/>
  <c r="J18"/>
  <c r="J16"/>
  <c r="J119"/>
  <c r="E7"/>
  <c r="E85"/>
  <c i="3" r="J41"/>
  <c r="J40"/>
  <c i="1" r="AY98"/>
  <c i="3" r="J39"/>
  <c i="1" r="AX98"/>
  <c i="3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122"/>
  <c r="J21"/>
  <c r="J19"/>
  <c r="E19"/>
  <c r="F95"/>
  <c r="J18"/>
  <c r="J16"/>
  <c r="J119"/>
  <c r="E7"/>
  <c r="E85"/>
  <c i="2" r="J41"/>
  <c r="J40"/>
  <c i="1" r="AY97"/>
  <c i="2" r="J39"/>
  <c i="1" r="AX97"/>
  <c i="2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93"/>
  <c r="E91"/>
  <c r="J28"/>
  <c r="E28"/>
  <c r="J122"/>
  <c r="J27"/>
  <c r="J25"/>
  <c r="E25"/>
  <c r="J121"/>
  <c r="J24"/>
  <c r="J22"/>
  <c r="E22"/>
  <c r="F122"/>
  <c r="J21"/>
  <c r="J19"/>
  <c r="E19"/>
  <c r="F121"/>
  <c r="J18"/>
  <c r="J16"/>
  <c r="J119"/>
  <c r="E7"/>
  <c r="E85"/>
  <c i="1" r="L90"/>
  <c r="AM90"/>
  <c r="AM89"/>
  <c r="L89"/>
  <c r="AM87"/>
  <c r="L87"/>
  <c r="L85"/>
  <c r="L84"/>
  <c i="8" r="J129"/>
  <c r="J128"/>
  <c r="J127"/>
  <c i="7" r="BK180"/>
  <c r="BK178"/>
  <c r="BK151"/>
  <c r="J149"/>
  <c r="BK147"/>
  <c r="J139"/>
  <c i="6" r="J139"/>
  <c r="BK138"/>
  <c r="BK135"/>
  <c r="BK134"/>
  <c r="J133"/>
  <c r="BK128"/>
  <c r="J127"/>
  <c i="5" r="BK142"/>
  <c r="J140"/>
  <c r="BK139"/>
  <c r="J137"/>
  <c r="J136"/>
  <c r="BK135"/>
  <c r="BK134"/>
  <c r="J133"/>
  <c r="BK131"/>
  <c i="4" r="BK140"/>
  <c r="J136"/>
  <c r="BK135"/>
  <c r="J133"/>
  <c r="J130"/>
  <c r="BK128"/>
  <c r="J127"/>
  <c i="2" r="J169"/>
  <c r="BK168"/>
  <c r="BK164"/>
  <c r="BK162"/>
  <c r="BK159"/>
  <c r="BK156"/>
  <c r="J155"/>
  <c r="J152"/>
  <c r="J151"/>
  <c r="BK146"/>
  <c r="BK145"/>
  <c r="J143"/>
  <c r="BK141"/>
  <c r="BK139"/>
  <c r="BK138"/>
  <c r="J137"/>
  <c r="J136"/>
  <c r="BK135"/>
  <c r="J134"/>
  <c r="BK131"/>
  <c r="BK130"/>
  <c r="BK128"/>
  <c i="8" r="BK131"/>
  <c r="BK130"/>
  <c r="BK127"/>
  <c i="7" r="J180"/>
  <c r="J176"/>
  <c r="BK172"/>
  <c r="BK169"/>
  <c r="BK167"/>
  <c r="BK166"/>
  <c r="BK165"/>
  <c r="BK163"/>
  <c r="J159"/>
  <c r="J158"/>
  <c r="J147"/>
  <c r="BK143"/>
  <c r="BK139"/>
  <c i="6" r="J136"/>
  <c r="BK133"/>
  <c r="BK132"/>
  <c r="BK130"/>
  <c r="BK127"/>
  <c i="5" r="J147"/>
  <c r="BK146"/>
  <c r="J145"/>
  <c r="J143"/>
  <c r="BK137"/>
  <c r="J134"/>
  <c r="J132"/>
  <c r="J131"/>
  <c r="J130"/>
  <c r="BK128"/>
  <c r="BK127"/>
  <c i="4" r="J141"/>
  <c r="J140"/>
  <c r="J138"/>
  <c r="J137"/>
  <c r="J131"/>
  <c i="8" r="J131"/>
  <c r="J130"/>
  <c r="BK129"/>
  <c i="7" r="BK176"/>
  <c r="J174"/>
  <c r="BK170"/>
  <c r="J167"/>
  <c r="BK161"/>
  <c r="BK159"/>
  <c r="J151"/>
  <c r="BK149"/>
  <c r="J145"/>
  <c r="J143"/>
  <c r="BK137"/>
  <c r="BK134"/>
  <c i="6" r="BK140"/>
  <c r="J138"/>
  <c r="BK137"/>
  <c r="BK136"/>
  <c r="J135"/>
  <c r="J134"/>
  <c r="J130"/>
  <c r="J128"/>
  <c i="5" r="BK145"/>
  <c r="J144"/>
  <c r="BK143"/>
  <c r="J142"/>
  <c r="BK141"/>
  <c r="BK140"/>
  <c r="J139"/>
  <c r="J138"/>
  <c r="BK136"/>
  <c r="BK133"/>
  <c r="BK132"/>
  <c r="J128"/>
  <c i="4" r="J139"/>
  <c r="BK138"/>
  <c r="BK137"/>
  <c r="J135"/>
  <c r="BK134"/>
  <c r="BK133"/>
  <c r="J132"/>
  <c r="BK130"/>
  <c r="J129"/>
  <c i="3" r="BK146"/>
  <c r="BK145"/>
  <c r="J144"/>
  <c r="BK143"/>
  <c r="J142"/>
  <c r="J141"/>
  <c r="BK139"/>
  <c r="BK138"/>
  <c r="J137"/>
  <c r="BK136"/>
  <c r="J135"/>
  <c r="BK133"/>
  <c r="BK131"/>
  <c r="J130"/>
  <c r="J129"/>
  <c r="BK128"/>
  <c r="J127"/>
  <c i="2" r="BK182"/>
  <c r="J181"/>
  <c r="BK180"/>
  <c r="J179"/>
  <c r="BK178"/>
  <c r="J177"/>
  <c r="J176"/>
  <c r="BK175"/>
  <c r="BK174"/>
  <c r="J173"/>
  <c r="BK172"/>
  <c r="BK171"/>
  <c r="J168"/>
  <c r="J166"/>
  <c r="BK163"/>
  <c r="BK161"/>
  <c r="BK158"/>
  <c r="BK155"/>
  <c r="BK153"/>
  <c r="BK152"/>
  <c r="J149"/>
  <c r="J147"/>
  <c r="J144"/>
  <c r="J141"/>
  <c r="J140"/>
  <c r="BK137"/>
  <c r="J135"/>
  <c r="J133"/>
  <c r="BK132"/>
  <c r="J130"/>
  <c r="J129"/>
  <c r="J127"/>
  <c i="1" r="AS96"/>
  <c i="8" r="BK128"/>
  <c i="7" r="J178"/>
  <c r="BK174"/>
  <c r="J172"/>
  <c r="J170"/>
  <c r="J169"/>
  <c r="J166"/>
  <c r="J165"/>
  <c r="J163"/>
  <c r="J161"/>
  <c r="BK158"/>
  <c r="BK145"/>
  <c r="J137"/>
  <c r="J134"/>
  <c i="6" r="J140"/>
  <c r="BK139"/>
  <c r="J137"/>
  <c r="J132"/>
  <c i="5" r="BK147"/>
  <c r="J146"/>
  <c r="BK144"/>
  <c r="J141"/>
  <c r="BK138"/>
  <c r="J135"/>
  <c r="BK130"/>
  <c r="J127"/>
  <c i="4" r="BK141"/>
  <c r="BK139"/>
  <c r="BK136"/>
  <c r="J134"/>
  <c r="BK132"/>
  <c r="BK131"/>
  <c r="BK129"/>
  <c r="J128"/>
  <c r="BK127"/>
  <c i="3" r="J146"/>
  <c r="J145"/>
  <c r="BK144"/>
  <c r="J143"/>
  <c r="BK142"/>
  <c r="BK141"/>
  <c r="J139"/>
  <c r="J138"/>
  <c r="BK137"/>
  <c r="J136"/>
  <c r="BK135"/>
  <c r="J133"/>
  <c r="J131"/>
  <c r="BK130"/>
  <c r="BK129"/>
  <c r="J128"/>
  <c r="BK127"/>
  <c i="2" r="J182"/>
  <c r="BK181"/>
  <c r="J180"/>
  <c r="BK179"/>
  <c r="J178"/>
  <c r="BK177"/>
  <c r="BK176"/>
  <c r="J175"/>
  <c r="J174"/>
  <c r="BK173"/>
  <c r="J172"/>
  <c r="J171"/>
  <c r="BK169"/>
  <c r="BK166"/>
  <c r="J164"/>
  <c r="J163"/>
  <c r="J162"/>
  <c r="J161"/>
  <c r="J159"/>
  <c r="J158"/>
  <c r="J156"/>
  <c r="J153"/>
  <c r="BK151"/>
  <c r="BK149"/>
  <c r="BK147"/>
  <c r="J146"/>
  <c r="J145"/>
  <c r="BK144"/>
  <c r="BK143"/>
  <c r="BK140"/>
  <c r="J139"/>
  <c r="J138"/>
  <c r="BK136"/>
  <c r="BK134"/>
  <c r="BK133"/>
  <c r="J132"/>
  <c r="J131"/>
  <c r="BK129"/>
  <c r="J128"/>
  <c r="BK127"/>
  <c l="1" r="P126"/>
  <c r="P125"/>
  <c i="1" r="AU97"/>
  <c i="2" r="R126"/>
  <c r="R125"/>
  <c i="3" r="P126"/>
  <c r="P125"/>
  <c i="1" r="AU98"/>
  <c i="4" r="P126"/>
  <c r="P125"/>
  <c i="1" r="AU99"/>
  <c i="5" r="BK126"/>
  <c r="BK125"/>
  <c r="J125"/>
  <c r="J100"/>
  <c i="6" r="BK126"/>
  <c r="BK125"/>
  <c r="J125"/>
  <c i="7" r="T136"/>
  <c r="T132"/>
  <c r="T131"/>
  <c r="T142"/>
  <c r="T141"/>
  <c r="BK157"/>
  <c r="BK156"/>
  <c r="J156"/>
  <c r="J106"/>
  <c i="2" r="BK126"/>
  <c r="J126"/>
  <c r="J101"/>
  <c r="T126"/>
  <c r="T125"/>
  <c i="3" r="BK126"/>
  <c r="J126"/>
  <c r="J101"/>
  <c r="R126"/>
  <c r="R125"/>
  <c i="4" r="T126"/>
  <c r="T125"/>
  <c i="5" r="T126"/>
  <c r="T125"/>
  <c i="6" r="R126"/>
  <c r="R125"/>
  <c i="7" r="BK136"/>
  <c r="J136"/>
  <c r="J103"/>
  <c r="P142"/>
  <c r="P141"/>
  <c r="T157"/>
  <c r="T156"/>
  <c i="4" r="R126"/>
  <c r="R125"/>
  <c i="5" r="R126"/>
  <c r="R125"/>
  <c i="6" r="T126"/>
  <c r="T125"/>
  <c i="7" r="P136"/>
  <c r="P132"/>
  <c r="P131"/>
  <c i="1" r="AU102"/>
  <c i="7" r="BK142"/>
  <c r="J142"/>
  <c r="J105"/>
  <c r="P157"/>
  <c r="P156"/>
  <c i="8" r="BK126"/>
  <c r="J126"/>
  <c r="J101"/>
  <c i="3" r="T126"/>
  <c r="T125"/>
  <c i="4" r="BK126"/>
  <c r="J126"/>
  <c r="J101"/>
  <c i="5" r="P126"/>
  <c r="P125"/>
  <c i="1" r="AU100"/>
  <c i="6" r="P126"/>
  <c r="P125"/>
  <c i="1" r="AU101"/>
  <c i="7" r="R136"/>
  <c r="R132"/>
  <c r="R131"/>
  <c r="R142"/>
  <c r="R141"/>
  <c r="R157"/>
  <c r="R156"/>
  <c i="8" r="P126"/>
  <c r="P125"/>
  <c i="1" r="AU103"/>
  <c i="8" r="R126"/>
  <c r="R125"/>
  <c r="T126"/>
  <c r="T125"/>
  <c i="2" r="J95"/>
  <c r="E111"/>
  <c r="BE130"/>
  <c r="BE131"/>
  <c r="BE133"/>
  <c r="BE135"/>
  <c r="BE137"/>
  <c r="BE139"/>
  <c r="BE141"/>
  <c r="BE145"/>
  <c r="BE147"/>
  <c r="BE149"/>
  <c r="BE152"/>
  <c r="BE155"/>
  <c r="BE156"/>
  <c r="BE159"/>
  <c r="BE162"/>
  <c r="BE163"/>
  <c r="BE168"/>
  <c r="BE169"/>
  <c r="BE172"/>
  <c r="BE175"/>
  <c r="BE176"/>
  <c r="BE178"/>
  <c r="BE180"/>
  <c r="BE181"/>
  <c i="3" r="J93"/>
  <c r="F96"/>
  <c r="E111"/>
  <c r="F121"/>
  <c r="BE130"/>
  <c r="BE136"/>
  <c r="BE139"/>
  <c r="BE141"/>
  <c r="BE143"/>
  <c r="BE144"/>
  <c r="BE146"/>
  <c i="4" r="J95"/>
  <c r="E111"/>
  <c r="BE133"/>
  <c r="BE137"/>
  <c i="5" r="J93"/>
  <c r="J96"/>
  <c r="F122"/>
  <c r="BE131"/>
  <c r="BE135"/>
  <c r="BE136"/>
  <c r="BE138"/>
  <c r="BE141"/>
  <c r="BE142"/>
  <c r="BE144"/>
  <c i="6" r="F95"/>
  <c r="J119"/>
  <c r="J122"/>
  <c r="BE133"/>
  <c r="BE135"/>
  <c i="7" r="J95"/>
  <c r="F127"/>
  <c r="BE134"/>
  <c r="BE147"/>
  <c r="BE151"/>
  <c r="BK133"/>
  <c r="BK132"/>
  <c r="J132"/>
  <c r="J101"/>
  <c i="8" r="J96"/>
  <c r="BE130"/>
  <c i="2" r="J93"/>
  <c r="F96"/>
  <c r="BE128"/>
  <c r="BE129"/>
  <c r="BE132"/>
  <c r="BE136"/>
  <c r="BE138"/>
  <c r="BE143"/>
  <c r="BE151"/>
  <c r="BE166"/>
  <c r="BE173"/>
  <c r="BE174"/>
  <c r="BE177"/>
  <c r="BE179"/>
  <c r="BE182"/>
  <c i="3" r="J95"/>
  <c r="J96"/>
  <c r="BE127"/>
  <c r="BE128"/>
  <c r="BE129"/>
  <c r="BE131"/>
  <c r="BE133"/>
  <c r="BE135"/>
  <c r="BE137"/>
  <c r="BE138"/>
  <c r="BE142"/>
  <c r="BE145"/>
  <c i="4" r="F95"/>
  <c r="J96"/>
  <c r="BE127"/>
  <c r="BE128"/>
  <c r="BE132"/>
  <c r="BE135"/>
  <c r="BE136"/>
  <c r="BE141"/>
  <c i="5" r="BE128"/>
  <c r="BE132"/>
  <c r="BE134"/>
  <c r="BE147"/>
  <c i="6" r="E85"/>
  <c r="F96"/>
  <c r="BE127"/>
  <c r="BE138"/>
  <c i="7" r="E85"/>
  <c r="J93"/>
  <c r="F96"/>
  <c r="J128"/>
  <c r="BE145"/>
  <c r="BE163"/>
  <c r="BE165"/>
  <c r="BE166"/>
  <c r="BE180"/>
  <c i="8" r="E85"/>
  <c r="J95"/>
  <c r="J119"/>
  <c r="F122"/>
  <c r="BE127"/>
  <c i="4" r="BE134"/>
  <c r="BE139"/>
  <c r="BE140"/>
  <c i="5" r="E85"/>
  <c r="F95"/>
  <c r="BE133"/>
  <c r="BE137"/>
  <c r="BE139"/>
  <c r="BE140"/>
  <c r="BE143"/>
  <c i="6" r="J95"/>
  <c r="BE128"/>
  <c r="BE134"/>
  <c r="BE136"/>
  <c r="BE137"/>
  <c r="BE140"/>
  <c i="7" r="BE139"/>
  <c r="BE149"/>
  <c r="BE158"/>
  <c r="BE159"/>
  <c r="BE176"/>
  <c i="8" r="F95"/>
  <c r="BE129"/>
  <c i="2" r="F95"/>
  <c r="J96"/>
  <c r="BE127"/>
  <c r="BE134"/>
  <c r="BE140"/>
  <c r="BE144"/>
  <c r="BE146"/>
  <c r="BE153"/>
  <c r="BE158"/>
  <c r="BE161"/>
  <c r="BE164"/>
  <c r="BE171"/>
  <c i="4" r="J93"/>
  <c r="F96"/>
  <c r="BE129"/>
  <c r="BE130"/>
  <c r="BE131"/>
  <c r="BE138"/>
  <c i="5" r="J95"/>
  <c r="BE127"/>
  <c r="BE130"/>
  <c r="BE145"/>
  <c r="BE146"/>
  <c i="6" r="BE130"/>
  <c r="BE132"/>
  <c r="BE139"/>
  <c i="7" r="BE137"/>
  <c r="BE143"/>
  <c r="BE161"/>
  <c r="BE167"/>
  <c r="BE169"/>
  <c r="BE170"/>
  <c r="BE172"/>
  <c r="BE174"/>
  <c r="BE178"/>
  <c i="8" r="BE128"/>
  <c r="BE131"/>
  <c i="2" r="J38"/>
  <c i="1" r="AW97"/>
  <c i="4" r="J38"/>
  <c i="1" r="AW99"/>
  <c i="6" r="J34"/>
  <c i="1" r="AG101"/>
  <c i="2" r="F39"/>
  <c i="1" r="BB97"/>
  <c i="3" r="F40"/>
  <c i="1" r="BC98"/>
  <c i="4" r="F38"/>
  <c i="1" r="BA99"/>
  <c i="5" r="J38"/>
  <c i="1" r="AW100"/>
  <c i="7" r="F41"/>
  <c i="1" r="BD102"/>
  <c i="5" r="F38"/>
  <c i="1" r="BA100"/>
  <c i="5" r="F41"/>
  <c i="1" r="BD100"/>
  <c i="7" r="J38"/>
  <c i="1" r="AW102"/>
  <c i="2" r="F40"/>
  <c i="1" r="BC97"/>
  <c i="3" r="F38"/>
  <c i="1" r="BA98"/>
  <c i="3" r="F41"/>
  <c i="1" r="BD98"/>
  <c i="6" r="J38"/>
  <c i="1" r="AW101"/>
  <c i="7" r="F39"/>
  <c i="1" r="BB102"/>
  <c i="2" r="F38"/>
  <c i="1" r="BA97"/>
  <c i="3" r="J38"/>
  <c i="1" r="AW98"/>
  <c i="4" r="F40"/>
  <c i="1" r="BC99"/>
  <c i="5" r="F40"/>
  <c i="1" r="BC100"/>
  <c i="4" r="F39"/>
  <c i="1" r="BB99"/>
  <c i="6" r="F40"/>
  <c i="1" r="BC101"/>
  <c i="8" r="F38"/>
  <c i="1" r="BA103"/>
  <c i="3" r="F39"/>
  <c i="1" r="BB98"/>
  <c i="5" r="F39"/>
  <c i="1" r="BB100"/>
  <c i="8" r="F41"/>
  <c i="1" r="BD103"/>
  <c i="2" r="F41"/>
  <c i="1" r="BD97"/>
  <c i="6" r="F39"/>
  <c i="1" r="BB101"/>
  <c i="7" r="F40"/>
  <c i="1" r="BC102"/>
  <c i="8" r="F40"/>
  <c i="1" r="BC103"/>
  <c i="4" r="F41"/>
  <c i="1" r="BD99"/>
  <c i="6" r="F41"/>
  <c i="1" r="BD101"/>
  <c i="7" r="F38"/>
  <c i="1" r="BA102"/>
  <c i="8" r="F39"/>
  <c i="1" r="BB103"/>
  <c i="6" r="F38"/>
  <c i="1" r="BA101"/>
  <c i="8" r="J38"/>
  <c i="1" r="AW103"/>
  <c r="AS95"/>
  <c r="AS94"/>
  <c i="2" l="1" r="BK125"/>
  <c r="J125"/>
  <c r="J100"/>
  <c i="3" r="BK125"/>
  <c r="J125"/>
  <c r="J100"/>
  <c i="5" r="J126"/>
  <c r="J101"/>
  <c i="6" r="J126"/>
  <c r="J101"/>
  <c i="7" r="J157"/>
  <c r="J107"/>
  <c i="4" r="BK125"/>
  <c r="J125"/>
  <c r="J100"/>
  <c i="6" r="J100"/>
  <c i="7" r="J133"/>
  <c r="J102"/>
  <c r="BK141"/>
  <c r="J141"/>
  <c r="J104"/>
  <c i="8" r="BK125"/>
  <c r="J125"/>
  <c r="J34"/>
  <c i="1" r="AG103"/>
  <c i="3" r="F37"/>
  <c i="1" r="AZ98"/>
  <c i="2" r="F37"/>
  <c i="1" r="AZ97"/>
  <c i="8" r="F37"/>
  <c i="1" r="AZ103"/>
  <c i="5" r="F37"/>
  <c i="1" r="AZ100"/>
  <c i="8" r="J37"/>
  <c i="1" r="AV103"/>
  <c r="AT103"/>
  <c r="BC96"/>
  <c r="BC95"/>
  <c r="AY95"/>
  <c i="7" r="F37"/>
  <c i="1" r="AZ102"/>
  <c i="6" r="F37"/>
  <c i="1" r="AZ101"/>
  <c i="6" r="J37"/>
  <c i="1" r="AV101"/>
  <c r="AT101"/>
  <c i="4" r="F37"/>
  <c i="1" r="AZ99"/>
  <c r="AU96"/>
  <c r="AU95"/>
  <c r="AU94"/>
  <c r="BA96"/>
  <c r="AW96"/>
  <c r="BB96"/>
  <c r="AX96"/>
  <c i="3" r="J37"/>
  <c i="1" r="AV98"/>
  <c r="AT98"/>
  <c i="4" r="J37"/>
  <c i="1" r="AV99"/>
  <c r="AT99"/>
  <c r="BD96"/>
  <c r="BD95"/>
  <c r="BD94"/>
  <c r="W33"/>
  <c i="5" r="J34"/>
  <c i="1" r="AG100"/>
  <c i="2" r="J37"/>
  <c i="1" r="AV97"/>
  <c r="AT97"/>
  <c i="5" r="J37"/>
  <c i="1" r="AV100"/>
  <c r="AT100"/>
  <c i="7" r="J37"/>
  <c i="1" r="AV102"/>
  <c r="AT102"/>
  <c i="8" l="1" r="J43"/>
  <c i="5" r="J43"/>
  <c i="7" r="BK131"/>
  <c r="J131"/>
  <c i="8" r="J100"/>
  <c i="6" r="J43"/>
  <c i="1" r="AN101"/>
  <c r="AN103"/>
  <c r="AN100"/>
  <c r="BA95"/>
  <c r="AW95"/>
  <c r="AY96"/>
  <c i="3" r="J34"/>
  <c i="1" r="AG98"/>
  <c r="AN98"/>
  <c i="4" r="J34"/>
  <c i="1" r="AG99"/>
  <c r="AN99"/>
  <c r="BB95"/>
  <c r="AX95"/>
  <c r="BC94"/>
  <c r="AY94"/>
  <c r="AZ96"/>
  <c r="AZ95"/>
  <c r="AZ94"/>
  <c r="AV94"/>
  <c r="AK29"/>
  <c i="7" r="J34"/>
  <c i="1" r="AG102"/>
  <c r="AN102"/>
  <c i="2" r="J34"/>
  <c i="1" r="AG97"/>
  <c r="AN97"/>
  <c i="2" l="1" r="J43"/>
  <c i="3" r="J43"/>
  <c i="7" r="J43"/>
  <c i="4" r="J43"/>
  <c i="7" r="J100"/>
  <c i="1" r="BA94"/>
  <c r="W30"/>
  <c r="AV95"/>
  <c r="AT95"/>
  <c r="W29"/>
  <c r="BB94"/>
  <c r="W31"/>
  <c r="W32"/>
  <c r="AV96"/>
  <c r="AT96"/>
  <c r="AG96"/>
  <c r="AG95"/>
  <c r="AG94"/>
  <c l="1" r="AN96"/>
  <c r="AN95"/>
  <c r="AK26"/>
  <c r="AX94"/>
  <c r="AW94"/>
  <c r="AK30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<sst xmlns="http://schemas.openxmlformats.org/spreadsheetml/2006/main">
  <si>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</si>
  <si>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</si>
  <si>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</si>
  <si>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</si>
  <si>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</si>
  <si>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{a01570ac-e2ef-4aa8-9b9f-767451e5ff3d}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</si>
  <si>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</si>
  <si>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</si>
  <si>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</si>
  <si>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</si>
  <si>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</si>
  <si>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</si>
  <si>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</si>
  <si>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</si>
  <si>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200609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</si>
  <si>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</si>
  <si>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</si>
  <si>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kabelových rozvodů v ŽST Děčín hl.n. - doprovodná stavba</t>
  </si>
  <si>
    <t>KSO:</t>
  </si>
  <si>
    <t>CC-CZ:</t>
  </si>
  <si>
    <t>Místo:</t>
  </si>
  <si>
    <t>Děčín</t>
  </si>
  <si>
    <t>Datum:</t>
  </si>
  <si>
    <t>9. 6. 2020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</si>
  <si>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</si>
  <si>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</si>
  <si>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</si>
  <si>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</si>
  <si>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</si>
  <si>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</si>
  <si>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</si>
  <si>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</si>
  <si>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</si>
  <si>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Jilich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</si>
  <si>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</si>
  <si>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</si>
  <si>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</si>
  <si>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</si>
  <si>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</si>
  <si>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</si>
  <si>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</si>
  <si>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</si>
  <si>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</si>
  <si>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</si>
  <si>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</si>
  <si>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</si>
  <si>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</si>
  <si>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</si>
  <si>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</si>
  <si>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</si>
  <si>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</si>
  <si>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</si>
  <si>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</si>
  <si>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</si>
  <si>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</si>
  <si>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</si>
  <si>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</si>
  <si>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</si>
  <si>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</si>
  <si>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</si>
  <si>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</si>
  <si>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</si>
  <si>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</si>
  <si>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</si>
  <si>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</si>
  <si>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</si>
  <si>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</si>
  <si>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</si>
  <si>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</si>
  <si>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</si>
  <si>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</si>
  <si>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</si>
  <si>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</si>
  <si>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</si>
  <si>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</si>
  <si>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</si>
  <si>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</si>
  <si>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</si>
  <si>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</si>
  <si>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</si>
  <si>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trakční a energetická zařízení</t>
  </si>
  <si>
    <t>STA</t>
  </si>
  <si>
    <t>1</t>
  </si>
  <si>
    <t>{b4676867-aa4d-44da-8e68-75df1f703724}</t>
  </si>
  <si>
    <t>2</t>
  </si>
  <si>
    <t>SO1.1</t>
  </si>
  <si>
    <t>rozvody</t>
  </si>
  <si>
    <t>Soupis</t>
  </si>
  <si>
    <t>{f4252fbe-dfb1-4487-9ab0-37493cb04ad8}</t>
  </si>
  <si>
    <t>/</t>
  </si>
  <si>
    <t>SO1.1.1</t>
  </si>
  <si>
    <t>kabelové rozvody a rozvaděče</t>
  </si>
  <si>
    <t>3</t>
  </si>
  <si>
    <t>{81b372fc-f600-42e5-b45e-65c2acc60bba}</t>
  </si>
  <si>
    <t>SO1.1.2</t>
  </si>
  <si>
    <t>dálkové ovládání</t>
  </si>
  <si>
    <t>{ce6046d0-db84-4abf-9613-53478ca720b6}</t>
  </si>
  <si>
    <t>SO1.1.3</t>
  </si>
  <si>
    <t>DŘT</t>
  </si>
  <si>
    <t>{47f539d6-b5cc-4d17-baed-57fb20c21594}</t>
  </si>
  <si>
    <t>SO1.1.4</t>
  </si>
  <si>
    <t>TV</t>
  </si>
  <si>
    <t>{8e343bfa-7e52-4514-a3b8-2193212b110d}</t>
  </si>
  <si>
    <t>SO1.1.5</t>
  </si>
  <si>
    <t>předtápěcí stojany</t>
  </si>
  <si>
    <t>{6f268ee5-2083-4bcd-adee-0ef06c5fe696}</t>
  </si>
  <si>
    <t>SO1.1.6</t>
  </si>
  <si>
    <t>zemní a ostatní práce</t>
  </si>
  <si>
    <t>{c52543d0-d920-4022-837a-a2e189e9e4cf}</t>
  </si>
  <si>
    <t>SO1.1.7</t>
  </si>
  <si>
    <t>VON</t>
  </si>
  <si>
    <t>{6a0afb0c-3bf1-4243-9e79-caa3fcf0c907}</t>
  </si>
  <si>
    <t>KRYCÍ LIST SOUPISU PRACÍ</t>
  </si>
  <si>
    <t>Objekt:</t>
  </si>
  <si>
    <t>SO1 - trakční a energetická zařízení</t>
  </si>
  <si>
    <t>Soupis:</t>
  </si>
  <si>
    <t>SO1.1 - rozvody</t>
  </si>
  <si>
    <t>Úroveň 3:</t>
  </si>
  <si>
    <t>SO1.1.1 - kabelové rozvody a rozvaděče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</si>
  <si>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</si>
  <si>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</si>
  <si>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</si>
  <si>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</si>
  <si>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</si>
  <si>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</si>
  <si>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</si>
  <si>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</si>
  <si>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</si>
  <si>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</si>
  <si>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</si>
  <si>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</si>
  <si>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</si>
  <si>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</si>
  <si>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</si>
  <si>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</si>
  <si>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</si>
  <si>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</si>
  <si>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</si>
  <si>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</si>
  <si>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</si>
  <si>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</si>
  <si>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</si>
  <si>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</si>
  <si>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7492600180</t>
  </si>
  <si>
    <t>Kabely, vodiče, šňůry Al - nn Kabel silový 4 a 5-žílový, plastová izolace 1-AYKY 3x240+120</t>
  </si>
  <si>
    <t>m</t>
  </si>
  <si>
    <t>Sborník UOŽI 01 2020</t>
  </si>
  <si>
    <t>128</t>
  </si>
  <si>
    <t>2067951906</t>
  </si>
  <si>
    <t>7492600150</t>
  </si>
  <si>
    <t>Kabely, vodiče, šňůry Al - nn Kabel silový 4 a 5-žílový, plastová izolace 1-AYKY 3x120+70</t>
  </si>
  <si>
    <t>-637501452</t>
  </si>
  <si>
    <t>7492600220</t>
  </si>
  <si>
    <t>Kabely, vodiče, šňůry Al - nn Kabel silový 4 a 5-žílový, plastová izolace 1-AYKY 4x50</t>
  </si>
  <si>
    <t>-1025920741</t>
  </si>
  <si>
    <t>7492600190</t>
  </si>
  <si>
    <t>Kabely, vodiče, šňůry Al - nn Kabel silový 4 a 5-žílový, plastová izolace 1-AYKY 4x16</t>
  </si>
  <si>
    <t>791263571</t>
  </si>
  <si>
    <t>5</t>
  </si>
  <si>
    <t>7492103670</t>
  </si>
  <si>
    <t>Spojovací vedení, podpěrné izolátory Spojky, ukončení pasu, ostatní Spojka SVCZC 240 AL smršťovací</t>
  </si>
  <si>
    <t>kus</t>
  </si>
  <si>
    <t>-1749979374</t>
  </si>
  <si>
    <t>6</t>
  </si>
  <si>
    <t>7492103640</t>
  </si>
  <si>
    <t>Spojovací vedení, podpěrné izolátory Spojky, ukončení pasu, ostatní Spojka SVCZC 120 AL smršťovací</t>
  </si>
  <si>
    <t>-2100588268</t>
  </si>
  <si>
    <t>7</t>
  </si>
  <si>
    <t>7492103610</t>
  </si>
  <si>
    <t>Spojovací vedení, podpěrné izolátory Spojky, ukončení pasu, ostatní Spojka SVCZC 16-50 smršťovací</t>
  </si>
  <si>
    <t>-626372681</t>
  </si>
  <si>
    <t>8</t>
  </si>
  <si>
    <t>K</t>
  </si>
  <si>
    <t>7492652016</t>
  </si>
  <si>
    <t>Montáž kabelů 4- a 5-žílových Al do 240 mm2 - uložení do země, chráničky, na rošty, pod omítku apod.</t>
  </si>
  <si>
    <t>512</t>
  </si>
  <si>
    <t>1554443829</t>
  </si>
  <si>
    <t>9</t>
  </si>
  <si>
    <t>7492652014</t>
  </si>
  <si>
    <t>Montáž kabelů 4- a 5-žílových Al do 150 mm2 - uložení do země, chráničky, na rošty, pod omítku apod.</t>
  </si>
  <si>
    <t>-213537623</t>
  </si>
  <si>
    <t>10</t>
  </si>
  <si>
    <t>7492652012</t>
  </si>
  <si>
    <t>Montáž kabelů 4- a 5-žílových Al do 50 mm2 - uložení do země, chráničky, na rošty, pod omítku apod.</t>
  </si>
  <si>
    <t>1014541213</t>
  </si>
  <si>
    <t>11</t>
  </si>
  <si>
    <t>7492652010</t>
  </si>
  <si>
    <t>Montáž kabelů 4- a 5-žílových Al do 25 mm2 - uložení do země, chráničky, na rošty, pod omítku apod.</t>
  </si>
  <si>
    <t>-696073630</t>
  </si>
  <si>
    <t>12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</si>
  <si>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</si>
  <si>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</si>
  <si>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2015708570</t>
  </si>
  <si>
    <t>13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</si>
  <si>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</si>
  <si>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trubice, zakončení stínění apod.</t>
  </si>
  <si>
    <t>-1604501788</t>
  </si>
  <si>
    <t>14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</si>
  <si>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</si>
  <si>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</si>
  <si>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-948145045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</si>
  <si>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</si>
  <si>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</si>
  <si>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2120306161</t>
  </si>
  <si>
    <t>P</t>
  </si>
  <si>
    <t>Poznámka k položce:_x000d_
přepojení REOV</t>
  </si>
  <si>
    <t>16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</si>
  <si>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</si>
  <si>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</si>
  <si>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120673601</t>
  </si>
  <si>
    <t>17</t>
  </si>
  <si>
    <t>7492752016</t>
  </si>
  <si>
    <t>Montáž ukončení kabelů nn kabelovou spojkou 3/4/5 - žílové kabely s plastovou izolací do 120 mm2 - včetně odizolování pláště a izolace žil kabelu, včetně ukončení žil a stínění - oko</t>
  </si>
  <si>
    <t>-489346442</t>
  </si>
  <si>
    <t>18</t>
  </si>
  <si>
    <t>7492752014</t>
  </si>
  <si>
    <t>Montáž ukončení kabelů nn kabelovou spojkou 3/4/5 - žílové kabely s plastovou izolací do 70 mm2 - včetně odizolování pláště a izolace žil kabelu, včetně ukončení žil a stínění - oko</t>
  </si>
  <si>
    <t>1244119591</t>
  </si>
  <si>
    <t>19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</si>
  <si>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</si>
  <si>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</si>
  <si>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1573186549</t>
  </si>
  <si>
    <t>20</t>
  </si>
  <si>
    <t>7492756030</t>
  </si>
  <si>
    <t>Pomocné práce pro montáž kabelů vyhledání stávajících kabelů ( měření, sonda ) - v obvodu žel. stanice nebo na na trati včetně provedení sondy</t>
  </si>
  <si>
    <t>1104681115</t>
  </si>
  <si>
    <t>Poznámka k položce:_x000d_
rozvaděče EOV</t>
  </si>
  <si>
    <t>7492471010</t>
  </si>
  <si>
    <t>Demontáže kabelových vedení nn - demontáž ze zemní kynety, roštu, rozvaděče, trubky, chráničky apod.</t>
  </si>
  <si>
    <t>-562170285</t>
  </si>
  <si>
    <t>Poznámka k položce:_x000d_
přepojení kabelů ze staré rozvodny</t>
  </si>
  <si>
    <t>22</t>
  </si>
  <si>
    <t>7491201092</t>
  </si>
  <si>
    <t>Elektroinstalační materiál Elektroinstalační lišty a kabelové žlaby Zemní kanál KOPOKAN 2 ZD (120x100) šedé tělo/ červené víko 2m</t>
  </si>
  <si>
    <t>-1196340274</t>
  </si>
  <si>
    <t>23</t>
  </si>
  <si>
    <t>7491201096</t>
  </si>
  <si>
    <t>Elektroinstalační materiál Elektroinstalační lišty a kabelové žlaby Spojka zemního kanálu SPOJKA 2 pro KOPOKAN 2</t>
  </si>
  <si>
    <t>-2035841519</t>
  </si>
  <si>
    <t>24</t>
  </si>
  <si>
    <t>7491201094</t>
  </si>
  <si>
    <t>Elektroinstalační materiál Elektroinstalační lišty a kabelové žlaby Zemní kanál KOPOKAN 4 ZD (200x125) šedé tělo/ červené víko 2m</t>
  </si>
  <si>
    <t>264226241</t>
  </si>
  <si>
    <t>25</t>
  </si>
  <si>
    <t>7491201098</t>
  </si>
  <si>
    <t>Elektroinstalační materiál Elektroinstalační lišty a kabelové žlaby Spojka zemního kanálu SPOJKA 4 pro KOPOKAN 4</t>
  </si>
  <si>
    <t>-271978655</t>
  </si>
  <si>
    <t>26</t>
  </si>
  <si>
    <t>7493102220</t>
  </si>
  <si>
    <t>Venkovní osvětlení Rozvaděče pro napájení osvětlení železničních prostranství pro 9 - 12ks 3-f větví s PLC řídícím systémem</t>
  </si>
  <si>
    <t>Sborník UOŽI 01 2019</t>
  </si>
  <si>
    <t>-2116770701</t>
  </si>
  <si>
    <t>Poznámka k položce:_x000d_
pole rozvaděče RH v TS dle TOS</t>
  </si>
  <si>
    <t>27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</si>
  <si>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</si>
  <si>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</si>
  <si>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-713288604</t>
  </si>
  <si>
    <t>28</t>
  </si>
  <si>
    <t>7496600060</t>
  </si>
  <si>
    <t>Vlastní spotřeba Rozvaděče vlastní spotřeby, bezvýpadkové 24V DC, včetně vybavení, bez měničů nn/mn</t>
  </si>
  <si>
    <t>-110047399</t>
  </si>
  <si>
    <t>Poznámka k položce:_x000d_
2x nabíječ + 1 sada baterií</t>
  </si>
  <si>
    <t>29</t>
  </si>
  <si>
    <t>7496600650</t>
  </si>
  <si>
    <t>Vlastní spotřeba Akumulátory Staniční olověné ventilem řízené gelové baterie (záložní baterie VRLA) 12V/80 Ah</t>
  </si>
  <si>
    <t>116189476</t>
  </si>
  <si>
    <t>30</t>
  </si>
  <si>
    <t>7496651010</t>
  </si>
  <si>
    <t>Montáž rozvaděčů vlastní spotřeby bez baterií - montáž rozvodnice, rozvaděče řídícího systému, zobrazovací dotykové obrazovky, optického převodníku, jistících a ochranných prvků, stykačů, svodiče přepětí, měření, přípojnic, vývodů, měniče nn/mn, svorkovnic, nosných konstrukcí, kotevních a spojovacích prvků, montáž na stavební konstrukci, do niky nebo na nosnou konstrukci, propojení, kontrola spojů, dodávka softwarového vybavení a jeho zprovoznění na úrovní místního řízení a předávání vazebních podmínek a hlášek na nadřazený řídící systém - komunikace s DŘT, nastavení jištění, provedení zkoušek, dodání atestů a revizních zpráv</t>
  </si>
  <si>
    <t>-1515044858</t>
  </si>
  <si>
    <t>31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</si>
  <si>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</si>
  <si>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</si>
  <si>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-1386010319</t>
  </si>
  <si>
    <t>32</t>
  </si>
  <si>
    <t>7493600470</t>
  </si>
  <si>
    <t>Kabelové a zásuvkové skříně, elektroměrové rozvaděče Rozpojovací jisticí skříně - lištové (SR) se 4 pojistkovými lištami velikosti 2 kompaktní pilíř včetně základu</t>
  </si>
  <si>
    <t>1814666311</t>
  </si>
  <si>
    <t>Poznámka k položce:_x000d_
bývalý areál drahstav</t>
  </si>
  <si>
    <t>33</t>
  </si>
  <si>
    <t>7493600490</t>
  </si>
  <si>
    <t>Kabelové a zásuvkové skříně, elektroměrové rozvaděče Rozpojovací jisticí skříně - lištové (SR) s 5 pojistkovými lištami velikosti 2 kompaktní pilíř včetně základu</t>
  </si>
  <si>
    <t>-1752266368</t>
  </si>
  <si>
    <t>Poznámka k položce:_x000d_
sklad-bývalá hosp. správa_x000d_
výměna NKS5</t>
  </si>
  <si>
    <t>34</t>
  </si>
  <si>
    <t>7493654022</t>
  </si>
  <si>
    <t>Montáž rozpojovacích skříní SR a SD venkovních na pojistkové lišty nebo na pojistkové spodky do 400 A pro připojení kabelů (i kabelové smyčky) do 240 mm2 kompaktní pilíř s 4 - 5 sadami pojistkových lišt - včetně elektrovýzbroje, neobsahuje cenu za zemní práce</t>
  </si>
  <si>
    <t>-518595674</t>
  </si>
  <si>
    <t>35</t>
  </si>
  <si>
    <t>7493300030</t>
  </si>
  <si>
    <t>Elektrický ohřev výhybek (EOV) Periferní rozváděče Rozváděč ohřevu výměn pro 8 výhybek bez měření a bez podřízené jednotky</t>
  </si>
  <si>
    <t>651390662</t>
  </si>
  <si>
    <t>Poznámka k položce:_x000d_
R, R1 - R4</t>
  </si>
  <si>
    <t>36</t>
  </si>
  <si>
    <t>7493300090</t>
  </si>
  <si>
    <t>Elektrický ohřev výhybek (EOV) Periferní rozváděče Rozváděč ohřevu výměn pro 4 výhybky bez měření a bez podřízené jednotky</t>
  </si>
  <si>
    <t>2106107563</t>
  </si>
  <si>
    <t>37</t>
  </si>
  <si>
    <t>7493300780</t>
  </si>
  <si>
    <t>Elektrický ohřev výhybek (EOV) Příslušenství Srážkové čidlo včetně držáku</t>
  </si>
  <si>
    <t>454388670</t>
  </si>
  <si>
    <t>38</t>
  </si>
  <si>
    <t>7493300760</t>
  </si>
  <si>
    <t>Elektrický ohřev výhybek (EOV) Příslušenství Klec ochranná</t>
  </si>
  <si>
    <t>-693753106</t>
  </si>
  <si>
    <t>39</t>
  </si>
  <si>
    <t>7493300770</t>
  </si>
  <si>
    <t>Elektrický ohřev výhybek (EOV) Příslušenství Čidlo teploty kolejové</t>
  </si>
  <si>
    <t>1987966087</t>
  </si>
  <si>
    <t>40</t>
  </si>
  <si>
    <t>7493352010</t>
  </si>
  <si>
    <t>Montáž rozvaděče pro elektrický ohřev výhybky silového pro připojení základních výhybkových jednotek do 8 kusů 3-f vývodů - instalace rozvaděče do terénu nebo rozvodny včetně elektrovýzbroje</t>
  </si>
  <si>
    <t>2065485068</t>
  </si>
  <si>
    <t>41</t>
  </si>
  <si>
    <t>7493371080</t>
  </si>
  <si>
    <t>Demontáže zařízení na elektrickém ohřevu výhybek napájecího rozvaděče</t>
  </si>
  <si>
    <t>-841159838</t>
  </si>
  <si>
    <t>42</t>
  </si>
  <si>
    <t>7493351115</t>
  </si>
  <si>
    <t>Montáž elektrického ohřevu výhybek (EOV) topné tyče srážkového čidla včetně držáku</t>
  </si>
  <si>
    <t>1668884329</t>
  </si>
  <si>
    <t>43</t>
  </si>
  <si>
    <t>7493351120</t>
  </si>
  <si>
    <t>Montáž elektrického ohřevu výhybek (EOV) topné tyče ochranné klece</t>
  </si>
  <si>
    <t>-2120575856</t>
  </si>
  <si>
    <t>44</t>
  </si>
  <si>
    <t>7493351110</t>
  </si>
  <si>
    <t>Montáž elektrického ohřevu výhybek (EOV) topné tyče teplotního čidla</t>
  </si>
  <si>
    <t>340893521</t>
  </si>
  <si>
    <t>45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</si>
  <si>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</si>
  <si>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</si>
  <si>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274638098</t>
  </si>
  <si>
    <t>46</t>
  </si>
  <si>
    <t>7498150525</t>
  </si>
  <si>
    <t>Vyhotovení výchozí revizní zprávy příplatek za každých dalších i započatých 500 000 Kč přes 1 000 000 Kč</t>
  </si>
  <si>
    <t>-1734699005</t>
  </si>
  <si>
    <t>47</t>
  </si>
  <si>
    <t>7498351010</t>
  </si>
  <si>
    <t>Vydání průkazu způsobilosti pro funkční celek, provizorní stav - vyhotovení dokladu o silnoproudých zařízeních a vydání průkazu způsobilosti</t>
  </si>
  <si>
    <t>803223359</t>
  </si>
  <si>
    <t>SO1.1.2 - dálkové ovládání</t>
  </si>
  <si>
    <t>7595600700</t>
  </si>
  <si>
    <t>Přenosová a datová zařízení Datové - Extender Extender DDW-142</t>
  </si>
  <si>
    <t>39114939</t>
  </si>
  <si>
    <t>7496702050</t>
  </si>
  <si>
    <t>DŘT, SKŘ, Elektrodispečink, DDTS Elektrodispečink Ostatní Doplnění funkcí aplikace sw řídícího systému</t>
  </si>
  <si>
    <t>725844074</t>
  </si>
  <si>
    <t>7493352025</t>
  </si>
  <si>
    <t>Montáž rozvaděče pro elektrický ohřev výhybky řídícího software do PLC řídící jednotky EOV - 1x výhybka - pro možnost chodu rozvaděče a jeho oživení, neobsahuje cenu za software</t>
  </si>
  <si>
    <t>-1176994640</t>
  </si>
  <si>
    <t>7493352040</t>
  </si>
  <si>
    <t>Montáž rozvaděče pro elektrický ohřev výhybky řídícího software do PLC řídící jednotky do ovladače EOV a osvětlení - 1x výhybka/1 x větev osvětlení - pro možnost chodu ovladače a jeho oživení, neobsahuje cenu za software</t>
  </si>
  <si>
    <t>983010172</t>
  </si>
  <si>
    <t>7494231030</t>
  </si>
  <si>
    <t>Přeložky rozvaděčů ovládací skříně nebo ovládacího panelu nn - demontáž, potřebné přemístění, montáž na novém místě, propojení, obnovení funkce, včetně nezbytně nutné opravy poškozených částí</t>
  </si>
  <si>
    <t>1448759302</t>
  </si>
  <si>
    <t>Poznámka k položce:_x000d_
úprava rozvaděče RDO1/DS2</t>
  </si>
  <si>
    <t>7592525050</t>
  </si>
  <si>
    <t>Montáž klientského pracoviště DDTS ŽDC stacionárního</t>
  </si>
  <si>
    <t>-85856715</t>
  </si>
  <si>
    <t>Poznámka k položce:_x000d_
zřízení klientského pracoviště DDTS - tlustý klient</t>
  </si>
  <si>
    <t>7592525180</t>
  </si>
  <si>
    <t>Odzkoušení programového vybavení po montáži nebo úpravě DDTS ŽDC - nově provedených úprav nebo nově doplněných systémů TLS na zařízení Ink a InS</t>
  </si>
  <si>
    <t>1473095546</t>
  </si>
  <si>
    <t>7595605185</t>
  </si>
  <si>
    <t>Montáž routeru (směrovače), switche (přepínače) a huby (rozbočovače) instalace a konfigurace switche L2 upevněného - expertní</t>
  </si>
  <si>
    <t>1144111323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</si>
  <si>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</si>
  <si>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</si>
  <si>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</si>
  <si>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294242888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</si>
  <si>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</si>
  <si>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</si>
  <si>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1303325863</t>
  </si>
  <si>
    <t>7493351105</t>
  </si>
  <si>
    <t>Montáž elektrického ohřevu výhybek (EOV) topné tyče topné desky v prostoru závěru výhybky</t>
  </si>
  <si>
    <t>1920277465</t>
  </si>
  <si>
    <t>Poznámka k položce:_x000d_
pospojení topných desek</t>
  </si>
  <si>
    <t>7499151030</t>
  </si>
  <si>
    <t>Dokončovací práce zkušební provoz - včetně prokázání technických a kvalitativních parametrů zařízení</t>
  </si>
  <si>
    <t>-1413390527</t>
  </si>
  <si>
    <t>7499151040</t>
  </si>
  <si>
    <t>Dokončovací práce zaškolení obsluhy - seznámení obsluhy s funkcemi zařízení včetně odevzdání dokumentace skutečného provedení</t>
  </si>
  <si>
    <t>1433947246</t>
  </si>
  <si>
    <t>7499151050</t>
  </si>
  <si>
    <t>Dokončovací práce manipulace na zařízeních prováděné provozovatelem - manipulace nutné pro další práce zhotovitele na technologickém souboru</t>
  </si>
  <si>
    <t>-2091590392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</si>
  <si>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</si>
  <si>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</si>
  <si>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504721184</t>
  </si>
  <si>
    <t>2057352890</t>
  </si>
  <si>
    <t>-175603944</t>
  </si>
  <si>
    <t>SO1.1.3 - DŘT</t>
  </si>
  <si>
    <t>7496700010</t>
  </si>
  <si>
    <t>DŘT, SKŘ, Elektrodispečink, DDTS DŘT a SKŘ skříně pro automatizaci Skříň pro telemechanickou jednotku 600x2000, oboustranný přístup, vybavená</t>
  </si>
  <si>
    <t>-1636845789</t>
  </si>
  <si>
    <t>7496700100</t>
  </si>
  <si>
    <t>DŘT, SKŘ, Elektrodispečink, DDTS DŘT a SKŘ skříně pro automatizaci Oddělovací členy Elektromechanické relé do 16A, DC max 24V včetně patice a LED modulu</t>
  </si>
  <si>
    <t>-964026185</t>
  </si>
  <si>
    <t>7496700250</t>
  </si>
  <si>
    <t xml:space="preserve">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</si>
  <si>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-1480596343</t>
  </si>
  <si>
    <t>7496700810</t>
  </si>
  <si>
    <t>DŘT, SKŘ, Elektrodispečink, DDTS DŘT a SKŘ skříně pro automatizaci Periférie Základní programové vybavení tlm. jednotky pro objekt TS</t>
  </si>
  <si>
    <t>395628700</t>
  </si>
  <si>
    <t>7496700840</t>
  </si>
  <si>
    <t>DŘT, SKŘ, Elektrodispečink, DDTS DŘT a SKŘ skříně pro automatizaci Periférie SW-ovladače komunikace, parametrizace na ED - pro jeden objekt (ŽST, NS, SpS, TS)</t>
  </si>
  <si>
    <t>1204844527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</si>
  <si>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</si>
  <si>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</si>
  <si>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392293411</t>
  </si>
  <si>
    <t>7496751010</t>
  </si>
  <si>
    <t>Naprogramování, oživení a odzkoušení dotykového ovládacího panelu pro DŘT a SKŘ do celkového počtu 5 přepínatelných zobrazení ovládací plochy - naprogramování, odzkoušení a oživení ovládacího a zobrazovacího dotykového panelu pro řízení techlonogií na TT, SpS, EPZ a R22kV do daného rozsahu, zprovoznění komunikace, odzkoušení všech povelů a hlášek s nadřazenými PLC nebo PC</t>
  </si>
  <si>
    <t>1690707615</t>
  </si>
  <si>
    <t>7496752010</t>
  </si>
  <si>
    <t>Montáž skříně SKŘ / automatizace 1 pole</t>
  </si>
  <si>
    <t>-1335722771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</si>
  <si>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</si>
  <si>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</si>
  <si>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1873482646</t>
  </si>
  <si>
    <t>7496753036</t>
  </si>
  <si>
    <t>Montáž SKŘ - DŘT, IPC, PLC instalace, zprovoznění, oživení telemechanické jednotky v objektu TS</t>
  </si>
  <si>
    <t>1697774521</t>
  </si>
  <si>
    <t>7496753044</t>
  </si>
  <si>
    <t>Montáž SKŘ - DŘT, IPC, PLC instalace montážního materiálu v objektu SpS, TS</t>
  </si>
  <si>
    <t>779967119</t>
  </si>
  <si>
    <t>7496753060</t>
  </si>
  <si>
    <t>Montáž SKŘ - DŘT, IPC, PLC provozní zkoušky telemechanické jednotky v objektu ŽST</t>
  </si>
  <si>
    <t>1947328581</t>
  </si>
  <si>
    <t>7496753066</t>
  </si>
  <si>
    <t>Montáž SKŘ - DŘT, IPC, PLC provozní zkoušky telemechanické jednotky v objektu TS</t>
  </si>
  <si>
    <t>-849121196</t>
  </si>
  <si>
    <t>7496754046</t>
  </si>
  <si>
    <t>Elektrodispečink SKŘ-DŘT úprava struktur a řídících programových tabulek ŘS ED pro objekt TS</t>
  </si>
  <si>
    <t>509292949</t>
  </si>
  <si>
    <t>-733439905</t>
  </si>
  <si>
    <t>SO1.1.4 - TV</t>
  </si>
  <si>
    <t>7499700325</t>
  </si>
  <si>
    <t>Konstrukční prvky trakčního vedení Úsekové odpojovače QAD 3 kV, 3000 A</t>
  </si>
  <si>
    <t>1464337206</t>
  </si>
  <si>
    <t>7499700327</t>
  </si>
  <si>
    <t>Konstrukční prvky trakčního vedení Úsekové odpojovače QADZI 3 kV, 3000 A s izol. uzemňovačem</t>
  </si>
  <si>
    <t>1785020498</t>
  </si>
  <si>
    <t>Poznámka k položce:_x000d_
pro EPZ</t>
  </si>
  <si>
    <t>7497301140</t>
  </si>
  <si>
    <t xml:space="preserve">Vodiče trakčního vedení  Materiál sestavení pro připevnění odpojovače na stožár typu BP</t>
  </si>
  <si>
    <t>857482165</t>
  </si>
  <si>
    <t>7497350990</t>
  </si>
  <si>
    <t>Montáž odpojovače nebo odpínače, příp. s uzemňovacím nožem na stožár trakčního vedení</t>
  </si>
  <si>
    <t>-1426681829</t>
  </si>
  <si>
    <t>7497301150</t>
  </si>
  <si>
    <t xml:space="preserve">Vodiče trakčního vedení  Pohon odpojovače motorový</t>
  </si>
  <si>
    <t>-1829493178</t>
  </si>
  <si>
    <t>7497301160</t>
  </si>
  <si>
    <t xml:space="preserve">Vodiče trakčního vedení  Pohon odpojovače ruční</t>
  </si>
  <si>
    <t>1850150580</t>
  </si>
  <si>
    <t>7497301130</t>
  </si>
  <si>
    <t xml:space="preserve">Vodiče trakčního vedení  Materiál sestavení pro připevnění pohonu odpojovače na stožár typu BP</t>
  </si>
  <si>
    <t>-642013826</t>
  </si>
  <si>
    <t>7497301170</t>
  </si>
  <si>
    <t xml:space="preserve">Vodiče trakčního vedení  Táhlo motorového odpojovače</t>
  </si>
  <si>
    <t>1546272198</t>
  </si>
  <si>
    <t>7497350970</t>
  </si>
  <si>
    <t>Montáž odpojovače motorového</t>
  </si>
  <si>
    <t>1235273793</t>
  </si>
  <si>
    <t>7497350975</t>
  </si>
  <si>
    <t>Montáž odpojovače ručního</t>
  </si>
  <si>
    <t>-761519586</t>
  </si>
  <si>
    <t>7497351445</t>
  </si>
  <si>
    <t>Montáž soupravy nosných lišt pro pohon odpojovače např. na stožáru Bp, T, 2T</t>
  </si>
  <si>
    <t>1016110276</t>
  </si>
  <si>
    <t>7497302150</t>
  </si>
  <si>
    <t xml:space="preserve">Vodiče trakčního vedení  Montážní lávka na BP délky - 3050mm</t>
  </si>
  <si>
    <t>990634282</t>
  </si>
  <si>
    <t>7497302140</t>
  </si>
  <si>
    <t xml:space="preserve">Vodiče trakčního vedení  Montážní lávka na BP délky - 1035, 2045mm</t>
  </si>
  <si>
    <t>1494768041</t>
  </si>
  <si>
    <t>7497351680</t>
  </si>
  <si>
    <t>Montáž montážních lávek na BP délky 3050 mm</t>
  </si>
  <si>
    <t>1510593686</t>
  </si>
  <si>
    <t>7497351675</t>
  </si>
  <si>
    <t>Montáž montážních lávek na BP délky 1035, 2045 mm</t>
  </si>
  <si>
    <t>803951567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</si>
  <si>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</si>
  <si>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</si>
  <si>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1343668733</t>
  </si>
  <si>
    <t>7497655010</t>
  </si>
  <si>
    <t>Tažné hnací vozidlo k pracovním soupravám pro montáž a demontáž - obsahuje i veškeré výkony tažného hnacího vozidla pro posun montážní techniky v kolejišti</t>
  </si>
  <si>
    <t>-433555222</t>
  </si>
  <si>
    <t>1188498726</t>
  </si>
  <si>
    <t>585086613</t>
  </si>
  <si>
    <t>-19326238</t>
  </si>
  <si>
    <t>SO1.1.5 - předtápěcí stojany</t>
  </si>
  <si>
    <t>7492400230</t>
  </si>
  <si>
    <t>Kabely, vodiče - vn Kabely do 22kV včetně 10-AXEKVCE 1x50/16 - 1x95/16 mm2, kabel silový, stíněný</t>
  </si>
  <si>
    <t>-782849511</t>
  </si>
  <si>
    <t>7492700810</t>
  </si>
  <si>
    <t>Ukončení vodičů a kabelů VN Kabelové koncovky pro plastové kabely nad 6kV Venkovní pro jednožílové kabely s plastovou izolací, 10-35kV, do 70 mm2</t>
  </si>
  <si>
    <t>-1623693818</t>
  </si>
  <si>
    <t>Poznámka k položce:_x000d_
cena dle nabídky prodejce_x000d_
vč. šroubovacích ok</t>
  </si>
  <si>
    <t>7497301680</t>
  </si>
  <si>
    <t xml:space="preserve">Vodiče trakčního vedení  Pojistková patrona</t>
  </si>
  <si>
    <t>-1351205750</t>
  </si>
  <si>
    <t>Poznámka k položce:_x000d_
výměna poj. vložky+provedení údržby na poj. držáku(očištění, odrezivění, popř. oprava a nátěr)</t>
  </si>
  <si>
    <t>7492451010</t>
  </si>
  <si>
    <t>Montáž kabelů vn jednožílových do 120 mm2 - uložení kabelu - do země, chráničky, na rošty, na TV apod.</t>
  </si>
  <si>
    <t>-916190918</t>
  </si>
  <si>
    <t>7492453010</t>
  </si>
  <si>
    <t>Montáž koncovek kabelů vn jednožílových do 120 mm2 - včetně odizolování pláště a izolace žil kabelu, ukončení žil a stínění (oko)</t>
  </si>
  <si>
    <t>1688997953</t>
  </si>
  <si>
    <t>-1967836162</t>
  </si>
  <si>
    <t>-66851101</t>
  </si>
  <si>
    <t>7497301980</t>
  </si>
  <si>
    <t xml:space="preserve">Vodiče trakčního vedení  Ukolejnění s průrazkou T, P, 2T, BP, DS, OK   - 1 vodič</t>
  </si>
  <si>
    <t>-959100318</t>
  </si>
  <si>
    <t>7497301940</t>
  </si>
  <si>
    <t xml:space="preserve">Vodiče trakčního vedení  Přímé ukolejnění stož.T, P, 2T, BP, DS, OK   - 1 vodič</t>
  </si>
  <si>
    <t>-1272097255</t>
  </si>
  <si>
    <t>7499700880</t>
  </si>
  <si>
    <t xml:space="preserve">Kabely trakčního vedení, Různé TV  Uzemňovací vedení na povrchu, kruhovým vodičem FeZn do D=10 mm</t>
  </si>
  <si>
    <t>732412212</t>
  </si>
  <si>
    <t>7497351590</t>
  </si>
  <si>
    <t>Montáž ukolejnění s průrazkou T, P, 2T, BP, DS, OK - 1 vodič</t>
  </si>
  <si>
    <t>951012506</t>
  </si>
  <si>
    <t>7497351520</t>
  </si>
  <si>
    <t>Montáž přímého ukolejnění stožár T, P, 2T, BP, DS, OK - 1 vodič</t>
  </si>
  <si>
    <t>-1772239587</t>
  </si>
  <si>
    <t>SO1.1.6 - zemní a ostatní práce</t>
  </si>
  <si>
    <t>HSV - Práce a dodávky HSV</t>
  </si>
  <si>
    <t xml:space="preserve">    1 - Zemní práce</t>
  </si>
  <si>
    <t xml:space="preserve">    2 - Zakládání</t>
  </si>
  <si>
    <t>PSV - Práce a dodávky PSV</t>
  </si>
  <si>
    <t xml:space="preserve">    783 - Dokončovací práce - nátěry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</si>
  <si>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</si>
  <si>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</si>
  <si>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</si>
  <si>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</si>
  <si>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</si>
  <si>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131313102</t>
  </si>
  <si>
    <t>Hloubení jam ručně zapažených i nezapažených s urovnáním dna do předepsaného profilu a spádu v hornině třídy těžitelnosti II skupiny 4 nesoudržných</t>
  </si>
  <si>
    <t>m3</t>
  </si>
  <si>
    <t>CS ÚRS 2020 02</t>
  </si>
  <si>
    <t>-1460840802</t>
  </si>
  <si>
    <t>Zakládání</t>
  </si>
  <si>
    <t>213141111</t>
  </si>
  <si>
    <t xml:space="preserve">Zřízení vrstvy z geotextilie  filtrační, separační, odvodňovací, ochranné, výztužné nebo protierozní v rovině nebo ve sklonu do 1:5, šířky do 3 m</t>
  </si>
  <si>
    <t>m2</t>
  </si>
  <si>
    <t>1562810618</t>
  </si>
  <si>
    <t>JTA.0013432.URS</t>
  </si>
  <si>
    <t>geotextilie GEOJUTEX,šíře role 5,2m , délka role 100bm, PPH 20 130g/m2</t>
  </si>
  <si>
    <t>-803367608</t>
  </si>
  <si>
    <t>VV</t>
  </si>
  <si>
    <t>25*1,15 'Přepočtené koeficientem množství</t>
  </si>
  <si>
    <t>PSV</t>
  </si>
  <si>
    <t>Práce a dodávky PSV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</si>
  <si>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</si>
  <si>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</si>
  <si>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</si>
  <si>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</si>
  <si>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>1795995220</t>
  </si>
  <si>
    <t>Poznámka k položce:_x000d_
oprava EPZ</t>
  </si>
  <si>
    <t>783301311</t>
  </si>
  <si>
    <t>Příprava podkladu zámečnických konstrukcí před provedením nátěru odmaštění odmašťovačem vodou ředitelným</t>
  </si>
  <si>
    <t>851486435</t>
  </si>
  <si>
    <t>783301401</t>
  </si>
  <si>
    <t>Příprava podkladu zámečnických konstrukcí před provedením nátěru ometení</t>
  </si>
  <si>
    <t>1111360277</t>
  </si>
  <si>
    <t>783343101</t>
  </si>
  <si>
    <t>Základní impregnační nátěr zámečnických konstrukcí aktivátorem rzi na zkorodovaný povrch jednonásobný polyuretanový</t>
  </si>
  <si>
    <t>229041770</t>
  </si>
  <si>
    <t>783337101</t>
  </si>
  <si>
    <t>Krycí nátěr (email) zámečnických konstrukcí jednonásobný epoxidový</t>
  </si>
  <si>
    <t>-1408122638</t>
  </si>
  <si>
    <t>6*5 "EPZ"</t>
  </si>
  <si>
    <t>6*8 "stožár TV"</t>
  </si>
  <si>
    <t>Součet</t>
  </si>
  <si>
    <t>Práce a dodávky M</t>
  </si>
  <si>
    <t>46-M</t>
  </si>
  <si>
    <t>Zemní práce při extr.mont.pracích</t>
  </si>
  <si>
    <t>460120014</t>
  </si>
  <si>
    <t xml:space="preserve">Ostatní zemní práce při stavbě nadzemních vedení  zásyp jam ručně včetně upěchování a uložení výkopku ve vrstvách, a úpravy povrchu, v hornině třídy 4</t>
  </si>
  <si>
    <t>64</t>
  </si>
  <si>
    <t>-1136967979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</si>
  <si>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</si>
  <si>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</si>
  <si>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-41203045</t>
  </si>
  <si>
    <t>Poznámka k položce:_x000d_
dokopy z hl. trasy + zákl. plast. pilířů_x000d_
výkopy pro EPZ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</si>
  <si>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</si>
  <si>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</si>
  <si>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123908134</t>
  </si>
  <si>
    <t>460270221</t>
  </si>
  <si>
    <t xml:space="preserve">Pilíře a skříně pro rozvod nn  bourání pilíře ze zdiva cihelného včetně úpravy terénu skříně výšky přes 60 do 105 cm, šířky do 90 cm</t>
  </si>
  <si>
    <t>-2097396996</t>
  </si>
  <si>
    <t>Poznámka k položce:_x000d_
demontáž NKS5</t>
  </si>
  <si>
    <t>460510274</t>
  </si>
  <si>
    <t xml:space="preserve">Kabelové prostupy, kanály a multikanály  kanály ze žlabů plastových včetně utěsnění, vyspárování a zakrytí víkem do rýhy, bez výkopových prací, vnější šířky přes 10 do 20 cm</t>
  </si>
  <si>
    <t>1642568763</t>
  </si>
  <si>
    <t>460560164</t>
  </si>
  <si>
    <t>Zásyp kabelových rýh ručně s uložením výkopku ve vrstvách včetně zhutnění a urovnání povrchu šířky 35 cm hloubky 80 cm, v hornině třídy 4</t>
  </si>
  <si>
    <t>-729828322</t>
  </si>
  <si>
    <t>460560264</t>
  </si>
  <si>
    <t>Zásyp kabelových rýh ručně s uložením výkopku ve vrstvách včetně zhutnění a urovnání povrchu šířky 50 cm hloubky 80 cm, v hornině třídy 4</t>
  </si>
  <si>
    <t>-1170941978</t>
  </si>
  <si>
    <t>460620014</t>
  </si>
  <si>
    <t xml:space="preserve">Úprava terénu  provizorní úprava terénu včetně odkopání drobných nerovností a zásypu prohlubní se zhutněním, v hornině třídy 4</t>
  </si>
  <si>
    <t>1240299926</t>
  </si>
  <si>
    <t>460030192</t>
  </si>
  <si>
    <t xml:space="preserve">Přípravné terénní práce  řezání spár v podkladu nebo krytu živičném, tloušťky přes 5 do 10 cm</t>
  </si>
  <si>
    <t>1790076715</t>
  </si>
  <si>
    <t>460030172</t>
  </si>
  <si>
    <t xml:space="preserve">Přípravné terénní práce  odstranění podkladu nebo krytu komunikace včetně rozpojení na kusy a zarovnání styčné spáry ze živice, tloušťky přes 5 do 10 cm</t>
  </si>
  <si>
    <t>-1598018234</t>
  </si>
  <si>
    <t>0,50*10 "přeložka kabelů"</t>
  </si>
  <si>
    <t>460650052</t>
  </si>
  <si>
    <t xml:space="preserve">Vozovky a chodníky  zřízení podkladní vrstvy včetně rozprostření a úpravy podkladu ze štěrkodrti, včetně zhutnění, tloušťky přes 5 do 10 cm</t>
  </si>
  <si>
    <t>1128012911</t>
  </si>
  <si>
    <t xml:space="preserve">0,50*10  "přeložka kabelů"</t>
  </si>
  <si>
    <t>460650135</t>
  </si>
  <si>
    <t xml:space="preserve">Vozovky a chodníky  kryt vozovky z litého asfaltu včetně rozprostření, tloušťky přes 7 do 8 cm</t>
  </si>
  <si>
    <t>1203570691</t>
  </si>
  <si>
    <t>34575493</t>
  </si>
  <si>
    <t>žlab kabelový pozinkovaný 2m/ks 100X125</t>
  </si>
  <si>
    <t>256</t>
  </si>
  <si>
    <t>-1194583446</t>
  </si>
  <si>
    <t>460520122</t>
  </si>
  <si>
    <t xml:space="preserve">Kabelové žlaby nebo kryty  kryty kabelové kovové s ochranným nátěrem dvojité, délky 2 m vnitřního průměru přes 65 do 80 mm připevněné na ocelovou konstrukci</t>
  </si>
  <si>
    <t>-73980385</t>
  </si>
  <si>
    <t>SO1.1.7 - VON</t>
  </si>
  <si>
    <t>VRN - Vedlejší rozpočtové náklady</t>
  </si>
  <si>
    <t>VRN</t>
  </si>
  <si>
    <t>Vedlejší rozpočtové náklady</t>
  </si>
  <si>
    <t>022101021</t>
  </si>
  <si>
    <t>Geodetické práce Geodetické práce po ukončení opravy</t>
  </si>
  <si>
    <t>%</t>
  </si>
  <si>
    <t>1640800356</t>
  </si>
  <si>
    <t>023101031</t>
  </si>
  <si>
    <t>Projektové práce Projektové práce v rozsahu ZRN (vyjma dále jmenované práce) přes 5 do 20 mil. Kč</t>
  </si>
  <si>
    <t>109563537</t>
  </si>
  <si>
    <t>024101401</t>
  </si>
  <si>
    <t>Inženýrská činnost koordinační a kompletační činnost</t>
  </si>
  <si>
    <t>1597286345</t>
  </si>
  <si>
    <t>032105001</t>
  </si>
  <si>
    <t>Územní vlivy mimostaveništní doprava</t>
  </si>
  <si>
    <t>Kč</t>
  </si>
  <si>
    <t>1316700789</t>
  </si>
  <si>
    <t>033121001</t>
  </si>
  <si>
    <t>Provozní vlivy Rušení prací železničním provozem širá trať nebo dopravny s kolejovým rozvětvením s počtem vlaků za směnu 8,5 hod. do 25</t>
  </si>
  <si>
    <t>1114157300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</si>
</sst>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200609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kabelových rozvodů v ŽST Děčín hl.n. - doprovodná stavba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Děčín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9. 6. 2020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Jilich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81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74</v>
      </c>
      <c r="BT95" s="130" t="s">
        <v>82</v>
      </c>
      <c r="BU95" s="130" t="s">
        <v>76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4"/>
      <c r="B96" s="69"/>
      <c r="C96" s="131"/>
      <c r="D96" s="131"/>
      <c r="E96" s="132" t="s">
        <v>85</v>
      </c>
      <c r="F96" s="132"/>
      <c r="G96" s="132"/>
      <c r="H96" s="132"/>
      <c r="I96" s="132"/>
      <c r="J96" s="131"/>
      <c r="K96" s="132" t="s">
        <v>86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ROUND(SUM(AG97:AG103),2)</f>
        <v>0</v>
      </c>
      <c r="AH96" s="131"/>
      <c r="AI96" s="131"/>
      <c r="AJ96" s="131"/>
      <c r="AK96" s="131"/>
      <c r="AL96" s="131"/>
      <c r="AM96" s="131"/>
      <c r="AN96" s="134">
        <f>SUM(AG96,AT96)</f>
        <v>0</v>
      </c>
      <c r="AO96" s="131"/>
      <c r="AP96" s="131"/>
      <c r="AQ96" s="135" t="s">
        <v>87</v>
      </c>
      <c r="AR96" s="71"/>
      <c r="AS96" s="136">
        <f>ROUND(SUM(AS97:AS103),2)</f>
        <v>0</v>
      </c>
      <c r="AT96" s="137">
        <f>ROUND(SUM(AV96:AW96),2)</f>
        <v>0</v>
      </c>
      <c r="AU96" s="138">
        <f>ROUND(SUM(AU97:AU103),5)</f>
        <v>0</v>
      </c>
      <c r="AV96" s="137">
        <f>ROUND(AZ96*L29,2)</f>
        <v>0</v>
      </c>
      <c r="AW96" s="137">
        <f>ROUND(BA96*L30,2)</f>
        <v>0</v>
      </c>
      <c r="AX96" s="137">
        <f>ROUND(BB96*L29,2)</f>
        <v>0</v>
      </c>
      <c r="AY96" s="137">
        <f>ROUND(BC96*L30,2)</f>
        <v>0</v>
      </c>
      <c r="AZ96" s="137">
        <f>ROUND(SUM(AZ97:AZ103),2)</f>
        <v>0</v>
      </c>
      <c r="BA96" s="137">
        <f>ROUND(SUM(BA97:BA103),2)</f>
        <v>0</v>
      </c>
      <c r="BB96" s="137">
        <f>ROUND(SUM(BB97:BB103),2)</f>
        <v>0</v>
      </c>
      <c r="BC96" s="137">
        <f>ROUND(SUM(BC97:BC103),2)</f>
        <v>0</v>
      </c>
      <c r="BD96" s="139">
        <f>ROUND(SUM(BD97:BD103),2)</f>
        <v>0</v>
      </c>
      <c r="BE96" s="4"/>
      <c r="BS96" s="140" t="s">
        <v>74</v>
      </c>
      <c r="BT96" s="140" t="s">
        <v>84</v>
      </c>
      <c r="BU96" s="140" t="s">
        <v>76</v>
      </c>
      <c r="BV96" s="140" t="s">
        <v>77</v>
      </c>
      <c r="BW96" s="140" t="s">
        <v>88</v>
      </c>
      <c r="BX96" s="140" t="s">
        <v>83</v>
      </c>
      <c r="CL96" s="140" t="s">
        <v>1</v>
      </c>
    </row>
    <row r="97" s="4" customFormat="1" ht="16.5" customHeight="1">
      <c r="A97" s="141" t="s">
        <v>89</v>
      </c>
      <c r="B97" s="69"/>
      <c r="C97" s="131"/>
      <c r="D97" s="131"/>
      <c r="E97" s="131"/>
      <c r="F97" s="132" t="s">
        <v>90</v>
      </c>
      <c r="G97" s="132"/>
      <c r="H97" s="132"/>
      <c r="I97" s="132"/>
      <c r="J97" s="132"/>
      <c r="K97" s="131"/>
      <c r="L97" s="132" t="s">
        <v>91</v>
      </c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4">
        <f>'SO1.1.1 - kabelové rozvod...'!J34</f>
        <v>0</v>
      </c>
      <c r="AH97" s="131"/>
      <c r="AI97" s="131"/>
      <c r="AJ97" s="131"/>
      <c r="AK97" s="131"/>
      <c r="AL97" s="131"/>
      <c r="AM97" s="131"/>
      <c r="AN97" s="134">
        <f>SUM(AG97,AT97)</f>
        <v>0</v>
      </c>
      <c r="AO97" s="131"/>
      <c r="AP97" s="131"/>
      <c r="AQ97" s="135" t="s">
        <v>87</v>
      </c>
      <c r="AR97" s="71"/>
      <c r="AS97" s="136">
        <v>0</v>
      </c>
      <c r="AT97" s="137">
        <f>ROUND(SUM(AV97:AW97),2)</f>
        <v>0</v>
      </c>
      <c r="AU97" s="138">
        <f>'SO1.1.1 - kabelové rozvod...'!P125</f>
        <v>0</v>
      </c>
      <c r="AV97" s="137">
        <f>'SO1.1.1 - kabelové rozvod...'!J37</f>
        <v>0</v>
      </c>
      <c r="AW97" s="137">
        <f>'SO1.1.1 - kabelové rozvod...'!J38</f>
        <v>0</v>
      </c>
      <c r="AX97" s="137">
        <f>'SO1.1.1 - kabelové rozvod...'!J39</f>
        <v>0</v>
      </c>
      <c r="AY97" s="137">
        <f>'SO1.1.1 - kabelové rozvod...'!J40</f>
        <v>0</v>
      </c>
      <c r="AZ97" s="137">
        <f>'SO1.1.1 - kabelové rozvod...'!F37</f>
        <v>0</v>
      </c>
      <c r="BA97" s="137">
        <f>'SO1.1.1 - kabelové rozvod...'!F38</f>
        <v>0</v>
      </c>
      <c r="BB97" s="137">
        <f>'SO1.1.1 - kabelové rozvod...'!F39</f>
        <v>0</v>
      </c>
      <c r="BC97" s="137">
        <f>'SO1.1.1 - kabelové rozvod...'!F40</f>
        <v>0</v>
      </c>
      <c r="BD97" s="139">
        <f>'SO1.1.1 - kabelové rozvod...'!F41</f>
        <v>0</v>
      </c>
      <c r="BE97" s="4"/>
      <c r="BT97" s="140" t="s">
        <v>92</v>
      </c>
      <c r="BV97" s="140" t="s">
        <v>77</v>
      </c>
      <c r="BW97" s="140" t="s">
        <v>93</v>
      </c>
      <c r="BX97" s="140" t="s">
        <v>88</v>
      </c>
      <c r="CL97" s="140" t="s">
        <v>1</v>
      </c>
    </row>
    <row r="98" s="4" customFormat="1" ht="16.5" customHeight="1">
      <c r="A98" s="141" t="s">
        <v>89</v>
      </c>
      <c r="B98" s="69"/>
      <c r="C98" s="131"/>
      <c r="D98" s="131"/>
      <c r="E98" s="131"/>
      <c r="F98" s="132" t="s">
        <v>94</v>
      </c>
      <c r="G98" s="132"/>
      <c r="H98" s="132"/>
      <c r="I98" s="132"/>
      <c r="J98" s="132"/>
      <c r="K98" s="131"/>
      <c r="L98" s="132" t="s">
        <v>95</v>
      </c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4">
        <f>'SO1.1.2 - dálkové ovládání'!J34</f>
        <v>0</v>
      </c>
      <c r="AH98" s="131"/>
      <c r="AI98" s="131"/>
      <c r="AJ98" s="131"/>
      <c r="AK98" s="131"/>
      <c r="AL98" s="131"/>
      <c r="AM98" s="131"/>
      <c r="AN98" s="134">
        <f>SUM(AG98,AT98)</f>
        <v>0</v>
      </c>
      <c r="AO98" s="131"/>
      <c r="AP98" s="131"/>
      <c r="AQ98" s="135" t="s">
        <v>87</v>
      </c>
      <c r="AR98" s="71"/>
      <c r="AS98" s="136">
        <v>0</v>
      </c>
      <c r="AT98" s="137">
        <f>ROUND(SUM(AV98:AW98),2)</f>
        <v>0</v>
      </c>
      <c r="AU98" s="138">
        <f>'SO1.1.2 - dálkové ovládání'!P125</f>
        <v>0</v>
      </c>
      <c r="AV98" s="137">
        <f>'SO1.1.2 - dálkové ovládání'!J37</f>
        <v>0</v>
      </c>
      <c r="AW98" s="137">
        <f>'SO1.1.2 - dálkové ovládání'!J38</f>
        <v>0</v>
      </c>
      <c r="AX98" s="137">
        <f>'SO1.1.2 - dálkové ovládání'!J39</f>
        <v>0</v>
      </c>
      <c r="AY98" s="137">
        <f>'SO1.1.2 - dálkové ovládání'!J40</f>
        <v>0</v>
      </c>
      <c r="AZ98" s="137">
        <f>'SO1.1.2 - dálkové ovládání'!F37</f>
        <v>0</v>
      </c>
      <c r="BA98" s="137">
        <f>'SO1.1.2 - dálkové ovládání'!F38</f>
        <v>0</v>
      </c>
      <c r="BB98" s="137">
        <f>'SO1.1.2 - dálkové ovládání'!F39</f>
        <v>0</v>
      </c>
      <c r="BC98" s="137">
        <f>'SO1.1.2 - dálkové ovládání'!F40</f>
        <v>0</v>
      </c>
      <c r="BD98" s="139">
        <f>'SO1.1.2 - dálkové ovládání'!F41</f>
        <v>0</v>
      </c>
      <c r="BE98" s="4"/>
      <c r="BT98" s="140" t="s">
        <v>92</v>
      </c>
      <c r="BV98" s="140" t="s">
        <v>77</v>
      </c>
      <c r="BW98" s="140" t="s">
        <v>96</v>
      </c>
      <c r="BX98" s="140" t="s">
        <v>88</v>
      </c>
      <c r="CL98" s="140" t="s">
        <v>1</v>
      </c>
    </row>
    <row r="99" s="4" customFormat="1" ht="16.5" customHeight="1">
      <c r="A99" s="141" t="s">
        <v>89</v>
      </c>
      <c r="B99" s="69"/>
      <c r="C99" s="131"/>
      <c r="D99" s="131"/>
      <c r="E99" s="131"/>
      <c r="F99" s="132" t="s">
        <v>97</v>
      </c>
      <c r="G99" s="132"/>
      <c r="H99" s="132"/>
      <c r="I99" s="132"/>
      <c r="J99" s="132"/>
      <c r="K99" s="131"/>
      <c r="L99" s="132" t="s">
        <v>98</v>
      </c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4">
        <f>'SO1.1.3 - DŘT'!J34</f>
        <v>0</v>
      </c>
      <c r="AH99" s="131"/>
      <c r="AI99" s="131"/>
      <c r="AJ99" s="131"/>
      <c r="AK99" s="131"/>
      <c r="AL99" s="131"/>
      <c r="AM99" s="131"/>
      <c r="AN99" s="134">
        <f>SUM(AG99,AT99)</f>
        <v>0</v>
      </c>
      <c r="AO99" s="131"/>
      <c r="AP99" s="131"/>
      <c r="AQ99" s="135" t="s">
        <v>87</v>
      </c>
      <c r="AR99" s="71"/>
      <c r="AS99" s="136">
        <v>0</v>
      </c>
      <c r="AT99" s="137">
        <f>ROUND(SUM(AV99:AW99),2)</f>
        <v>0</v>
      </c>
      <c r="AU99" s="138">
        <f>'SO1.1.3 - DŘT'!P125</f>
        <v>0</v>
      </c>
      <c r="AV99" s="137">
        <f>'SO1.1.3 - DŘT'!J37</f>
        <v>0</v>
      </c>
      <c r="AW99" s="137">
        <f>'SO1.1.3 - DŘT'!J38</f>
        <v>0</v>
      </c>
      <c r="AX99" s="137">
        <f>'SO1.1.3 - DŘT'!J39</f>
        <v>0</v>
      </c>
      <c r="AY99" s="137">
        <f>'SO1.1.3 - DŘT'!J40</f>
        <v>0</v>
      </c>
      <c r="AZ99" s="137">
        <f>'SO1.1.3 - DŘT'!F37</f>
        <v>0</v>
      </c>
      <c r="BA99" s="137">
        <f>'SO1.1.3 - DŘT'!F38</f>
        <v>0</v>
      </c>
      <c r="BB99" s="137">
        <f>'SO1.1.3 - DŘT'!F39</f>
        <v>0</v>
      </c>
      <c r="BC99" s="137">
        <f>'SO1.1.3 - DŘT'!F40</f>
        <v>0</v>
      </c>
      <c r="BD99" s="139">
        <f>'SO1.1.3 - DŘT'!F41</f>
        <v>0</v>
      </c>
      <c r="BE99" s="4"/>
      <c r="BT99" s="140" t="s">
        <v>92</v>
      </c>
      <c r="BV99" s="140" t="s">
        <v>77</v>
      </c>
      <c r="BW99" s="140" t="s">
        <v>99</v>
      </c>
      <c r="BX99" s="140" t="s">
        <v>88</v>
      </c>
      <c r="CL99" s="140" t="s">
        <v>1</v>
      </c>
    </row>
    <row r="100" s="4" customFormat="1" ht="16.5" customHeight="1">
      <c r="A100" s="141" t="s">
        <v>89</v>
      </c>
      <c r="B100" s="69"/>
      <c r="C100" s="131"/>
      <c r="D100" s="131"/>
      <c r="E100" s="131"/>
      <c r="F100" s="132" t="s">
        <v>100</v>
      </c>
      <c r="G100" s="132"/>
      <c r="H100" s="132"/>
      <c r="I100" s="132"/>
      <c r="J100" s="132"/>
      <c r="K100" s="131"/>
      <c r="L100" s="132" t="s">
        <v>101</v>
      </c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4">
        <f>'SO1.1.4 - TV'!J34</f>
        <v>0</v>
      </c>
      <c r="AH100" s="131"/>
      <c r="AI100" s="131"/>
      <c r="AJ100" s="131"/>
      <c r="AK100" s="131"/>
      <c r="AL100" s="131"/>
      <c r="AM100" s="131"/>
      <c r="AN100" s="134">
        <f>SUM(AG100,AT100)</f>
        <v>0</v>
      </c>
      <c r="AO100" s="131"/>
      <c r="AP100" s="131"/>
      <c r="AQ100" s="135" t="s">
        <v>87</v>
      </c>
      <c r="AR100" s="71"/>
      <c r="AS100" s="136">
        <v>0</v>
      </c>
      <c r="AT100" s="137">
        <f>ROUND(SUM(AV100:AW100),2)</f>
        <v>0</v>
      </c>
      <c r="AU100" s="138">
        <f>'SO1.1.4 - TV'!P125</f>
        <v>0</v>
      </c>
      <c r="AV100" s="137">
        <f>'SO1.1.4 - TV'!J37</f>
        <v>0</v>
      </c>
      <c r="AW100" s="137">
        <f>'SO1.1.4 - TV'!J38</f>
        <v>0</v>
      </c>
      <c r="AX100" s="137">
        <f>'SO1.1.4 - TV'!J39</f>
        <v>0</v>
      </c>
      <c r="AY100" s="137">
        <f>'SO1.1.4 - TV'!J40</f>
        <v>0</v>
      </c>
      <c r="AZ100" s="137">
        <f>'SO1.1.4 - TV'!F37</f>
        <v>0</v>
      </c>
      <c r="BA100" s="137">
        <f>'SO1.1.4 - TV'!F38</f>
        <v>0</v>
      </c>
      <c r="BB100" s="137">
        <f>'SO1.1.4 - TV'!F39</f>
        <v>0</v>
      </c>
      <c r="BC100" s="137">
        <f>'SO1.1.4 - TV'!F40</f>
        <v>0</v>
      </c>
      <c r="BD100" s="139">
        <f>'SO1.1.4 - TV'!F41</f>
        <v>0</v>
      </c>
      <c r="BE100" s="4"/>
      <c r="BT100" s="140" t="s">
        <v>92</v>
      </c>
      <c r="BV100" s="140" t="s">
        <v>77</v>
      </c>
      <c r="BW100" s="140" t="s">
        <v>102</v>
      </c>
      <c r="BX100" s="140" t="s">
        <v>88</v>
      </c>
      <c r="CL100" s="140" t="s">
        <v>1</v>
      </c>
    </row>
    <row r="101" s="4" customFormat="1" ht="16.5" customHeight="1">
      <c r="A101" s="141" t="s">
        <v>89</v>
      </c>
      <c r="B101" s="69"/>
      <c r="C101" s="131"/>
      <c r="D101" s="131"/>
      <c r="E101" s="131"/>
      <c r="F101" s="132" t="s">
        <v>103</v>
      </c>
      <c r="G101" s="132"/>
      <c r="H101" s="132"/>
      <c r="I101" s="132"/>
      <c r="J101" s="132"/>
      <c r="K101" s="131"/>
      <c r="L101" s="132" t="s">
        <v>104</v>
      </c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4">
        <f>'SO1.1.5 - předtápěcí stojany'!J34</f>
        <v>0</v>
      </c>
      <c r="AH101" s="131"/>
      <c r="AI101" s="131"/>
      <c r="AJ101" s="131"/>
      <c r="AK101" s="131"/>
      <c r="AL101" s="131"/>
      <c r="AM101" s="131"/>
      <c r="AN101" s="134">
        <f>SUM(AG101,AT101)</f>
        <v>0</v>
      </c>
      <c r="AO101" s="131"/>
      <c r="AP101" s="131"/>
      <c r="AQ101" s="135" t="s">
        <v>87</v>
      </c>
      <c r="AR101" s="71"/>
      <c r="AS101" s="136">
        <v>0</v>
      </c>
      <c r="AT101" s="137">
        <f>ROUND(SUM(AV101:AW101),2)</f>
        <v>0</v>
      </c>
      <c r="AU101" s="138">
        <f>'SO1.1.5 - předtápěcí stojany'!P125</f>
        <v>0</v>
      </c>
      <c r="AV101" s="137">
        <f>'SO1.1.5 - předtápěcí stojany'!J37</f>
        <v>0</v>
      </c>
      <c r="AW101" s="137">
        <f>'SO1.1.5 - předtápěcí stojany'!J38</f>
        <v>0</v>
      </c>
      <c r="AX101" s="137">
        <f>'SO1.1.5 - předtápěcí stojany'!J39</f>
        <v>0</v>
      </c>
      <c r="AY101" s="137">
        <f>'SO1.1.5 - předtápěcí stojany'!J40</f>
        <v>0</v>
      </c>
      <c r="AZ101" s="137">
        <f>'SO1.1.5 - předtápěcí stojany'!F37</f>
        <v>0</v>
      </c>
      <c r="BA101" s="137">
        <f>'SO1.1.5 - předtápěcí stojany'!F38</f>
        <v>0</v>
      </c>
      <c r="BB101" s="137">
        <f>'SO1.1.5 - předtápěcí stojany'!F39</f>
        <v>0</v>
      </c>
      <c r="BC101" s="137">
        <f>'SO1.1.5 - předtápěcí stojany'!F40</f>
        <v>0</v>
      </c>
      <c r="BD101" s="139">
        <f>'SO1.1.5 - předtápěcí stojany'!F41</f>
        <v>0</v>
      </c>
      <c r="BE101" s="4"/>
      <c r="BT101" s="140" t="s">
        <v>92</v>
      </c>
      <c r="BV101" s="140" t="s">
        <v>77</v>
      </c>
      <c r="BW101" s="140" t="s">
        <v>105</v>
      </c>
      <c r="BX101" s="140" t="s">
        <v>88</v>
      </c>
      <c r="CL101" s="140" t="s">
        <v>1</v>
      </c>
    </row>
    <row r="102" s="4" customFormat="1" ht="16.5" customHeight="1">
      <c r="A102" s="141" t="s">
        <v>89</v>
      </c>
      <c r="B102" s="69"/>
      <c r="C102" s="131"/>
      <c r="D102" s="131"/>
      <c r="E102" s="131"/>
      <c r="F102" s="132" t="s">
        <v>106</v>
      </c>
      <c r="G102" s="132"/>
      <c r="H102" s="132"/>
      <c r="I102" s="132"/>
      <c r="J102" s="132"/>
      <c r="K102" s="131"/>
      <c r="L102" s="132" t="s">
        <v>107</v>
      </c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4">
        <f>'SO1.1.6 - zemní a ostatní...'!J34</f>
        <v>0</v>
      </c>
      <c r="AH102" s="131"/>
      <c r="AI102" s="131"/>
      <c r="AJ102" s="131"/>
      <c r="AK102" s="131"/>
      <c r="AL102" s="131"/>
      <c r="AM102" s="131"/>
      <c r="AN102" s="134">
        <f>SUM(AG102,AT102)</f>
        <v>0</v>
      </c>
      <c r="AO102" s="131"/>
      <c r="AP102" s="131"/>
      <c r="AQ102" s="135" t="s">
        <v>87</v>
      </c>
      <c r="AR102" s="71"/>
      <c r="AS102" s="136">
        <v>0</v>
      </c>
      <c r="AT102" s="137">
        <f>ROUND(SUM(AV102:AW102),2)</f>
        <v>0</v>
      </c>
      <c r="AU102" s="138">
        <f>'SO1.1.6 - zemní a ostatní...'!P131</f>
        <v>0</v>
      </c>
      <c r="AV102" s="137">
        <f>'SO1.1.6 - zemní a ostatní...'!J37</f>
        <v>0</v>
      </c>
      <c r="AW102" s="137">
        <f>'SO1.1.6 - zemní a ostatní...'!J38</f>
        <v>0</v>
      </c>
      <c r="AX102" s="137">
        <f>'SO1.1.6 - zemní a ostatní...'!J39</f>
        <v>0</v>
      </c>
      <c r="AY102" s="137">
        <f>'SO1.1.6 - zemní a ostatní...'!J40</f>
        <v>0</v>
      </c>
      <c r="AZ102" s="137">
        <f>'SO1.1.6 - zemní a ostatní...'!F37</f>
        <v>0</v>
      </c>
      <c r="BA102" s="137">
        <f>'SO1.1.6 - zemní a ostatní...'!F38</f>
        <v>0</v>
      </c>
      <c r="BB102" s="137">
        <f>'SO1.1.6 - zemní a ostatní...'!F39</f>
        <v>0</v>
      </c>
      <c r="BC102" s="137">
        <f>'SO1.1.6 - zemní a ostatní...'!F40</f>
        <v>0</v>
      </c>
      <c r="BD102" s="139">
        <f>'SO1.1.6 - zemní a ostatní...'!F41</f>
        <v>0</v>
      </c>
      <c r="BE102" s="4"/>
      <c r="BT102" s="140" t="s">
        <v>92</v>
      </c>
      <c r="BV102" s="140" t="s">
        <v>77</v>
      </c>
      <c r="BW102" s="140" t="s">
        <v>108</v>
      </c>
      <c r="BX102" s="140" t="s">
        <v>88</v>
      </c>
      <c r="CL102" s="140" t="s">
        <v>1</v>
      </c>
    </row>
    <row r="103" s="4" customFormat="1" ht="16.5" customHeight="1">
      <c r="A103" s="141" t="s">
        <v>89</v>
      </c>
      <c r="B103" s="69"/>
      <c r="C103" s="131"/>
      <c r="D103" s="131"/>
      <c r="E103" s="131"/>
      <c r="F103" s="132" t="s">
        <v>109</v>
      </c>
      <c r="G103" s="132"/>
      <c r="H103" s="132"/>
      <c r="I103" s="132"/>
      <c r="J103" s="132"/>
      <c r="K103" s="131"/>
      <c r="L103" s="132" t="s">
        <v>110</v>
      </c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4">
        <f>'SO1.1.7 - VON'!J34</f>
        <v>0</v>
      </c>
      <c r="AH103" s="131"/>
      <c r="AI103" s="131"/>
      <c r="AJ103" s="131"/>
      <c r="AK103" s="131"/>
      <c r="AL103" s="131"/>
      <c r="AM103" s="131"/>
      <c r="AN103" s="134">
        <f>SUM(AG103,AT103)</f>
        <v>0</v>
      </c>
      <c r="AO103" s="131"/>
      <c r="AP103" s="131"/>
      <c r="AQ103" s="135" t="s">
        <v>87</v>
      </c>
      <c r="AR103" s="71"/>
      <c r="AS103" s="142">
        <v>0</v>
      </c>
      <c r="AT103" s="143">
        <f>ROUND(SUM(AV103:AW103),2)</f>
        <v>0</v>
      </c>
      <c r="AU103" s="144">
        <f>'SO1.1.7 - VON'!P125</f>
        <v>0</v>
      </c>
      <c r="AV103" s="143">
        <f>'SO1.1.7 - VON'!J37</f>
        <v>0</v>
      </c>
      <c r="AW103" s="143">
        <f>'SO1.1.7 - VON'!J38</f>
        <v>0</v>
      </c>
      <c r="AX103" s="143">
        <f>'SO1.1.7 - VON'!J39</f>
        <v>0</v>
      </c>
      <c r="AY103" s="143">
        <f>'SO1.1.7 - VON'!J40</f>
        <v>0</v>
      </c>
      <c r="AZ103" s="143">
        <f>'SO1.1.7 - VON'!F37</f>
        <v>0</v>
      </c>
      <c r="BA103" s="143">
        <f>'SO1.1.7 - VON'!F38</f>
        <v>0</v>
      </c>
      <c r="BB103" s="143">
        <f>'SO1.1.7 - VON'!F39</f>
        <v>0</v>
      </c>
      <c r="BC103" s="143">
        <f>'SO1.1.7 - VON'!F40</f>
        <v>0</v>
      </c>
      <c r="BD103" s="145">
        <f>'SO1.1.7 - VON'!F41</f>
        <v>0</v>
      </c>
      <c r="BE103" s="4"/>
      <c r="BT103" s="140" t="s">
        <v>92</v>
      </c>
      <c r="BV103" s="140" t="s">
        <v>77</v>
      </c>
      <c r="BW103" s="140" t="s">
        <v>111</v>
      </c>
      <c r="BX103" s="140" t="s">
        <v>88</v>
      </c>
      <c r="CL103" s="140" t="s">
        <v>1</v>
      </c>
    </row>
    <row r="104" s="2" customFormat="1" ht="30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3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XJP9t0O7Vo9cP84thtDRI9WYqhlgMkoNYCaQ7ySzO+CkYbPf7PnGkYzYA+a4dhodThr91h4BuYHhSejnX50dKA==" hashValue="BZ3UzCOauwdlV9DZRCFHnA88/dcPFiDR+Ej5gtcTYtS/M4I9OMMypNXtHHRlMpik/ZFofhb7FR8FziiZB0ydOQ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N103:AP103"/>
    <mergeCell ref="AG103:AM103"/>
    <mergeCell ref="F103:J103"/>
    <mergeCell ref="L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SO1.1.1 - kabelové rozvod...'!C2" display="/"/>
    <hyperlink ref="A98" location="'SO1.1.2 - dálkové ovládání'!C2" display="/"/>
    <hyperlink ref="A99" location="'SO1.1.3 - DŘT'!C2" display="/"/>
    <hyperlink ref="A100" location="'SO1.1.4 - TV'!C2" display="/"/>
    <hyperlink ref="A101" location="'SO1.1.5 - předtápěcí stojany'!C2" display="/"/>
    <hyperlink ref="A102" location="'SO1.1.6 - zemní a ostatní...'!C2" display="/"/>
    <hyperlink ref="A103" location="'SO1.1.7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118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ROUND((SUM(BE125:BE182)),  2)</f>
        <v>0</v>
      </c>
      <c r="G37" s="37"/>
      <c r="H37" s="37"/>
      <c r="I37" s="164">
        <v>0.20999999999999999</v>
      </c>
      <c r="J37" s="163">
        <f>ROUND(((SUM(BE125:BE182))*I37),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ROUND((SUM(BF125:BF182)),  2)</f>
        <v>0</v>
      </c>
      <c r="G38" s="37"/>
      <c r="H38" s="37"/>
      <c r="I38" s="164">
        <v>0.14999999999999999</v>
      </c>
      <c r="J38" s="163">
        <f>ROUND(((SUM(BF125:BF182))*I38),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ROUND((SUM(BG125:BG182)),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ROUND((SUM(BH125:BH182)),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ROUND((SUM(BI125:BI182)),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SO1.1.1 - kabelové rozvody a rozvaděče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SO1.1.1 - kabelové rozvody a rozvaděče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138</v>
      </c>
      <c r="F126" s="209" t="s">
        <v>139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SUM(P127:P182)</f>
        <v>0</v>
      </c>
      <c r="Q126" s="214"/>
      <c r="R126" s="215">
        <f>SUM(R127:R182)</f>
        <v>0</v>
      </c>
      <c r="S126" s="214"/>
      <c r="T126" s="216">
        <f>SUM(T127:T182)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140</v>
      </c>
      <c r="AT126" s="218" t="s">
        <v>74</v>
      </c>
      <c r="AU126" s="218" t="s">
        <v>75</v>
      </c>
      <c r="AY126" s="217" t="s">
        <v>141</v>
      </c>
      <c r="BK126" s="219">
        <f>SUM(BK127:BK182)</f>
        <v>0</v>
      </c>
    </row>
    <row r="127" s="2" customFormat="1" ht="24.15" customHeight="1">
      <c r="A127" s="37"/>
      <c r="B127" s="38"/>
      <c r="C127" s="220" t="s">
        <v>82</v>
      </c>
      <c r="D127" s="220" t="s">
        <v>142</v>
      </c>
      <c r="E127" s="221" t="s">
        <v>143</v>
      </c>
      <c r="F127" s="222" t="s">
        <v>144</v>
      </c>
      <c r="G127" s="223" t="s">
        <v>145</v>
      </c>
      <c r="H127" s="224">
        <v>5100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147</v>
      </c>
      <c r="AT127" s="232" t="s">
        <v>142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147</v>
      </c>
      <c r="BM127" s="232" t="s">
        <v>148</v>
      </c>
    </row>
    <row r="128" s="2" customFormat="1" ht="24.15" customHeight="1">
      <c r="A128" s="37"/>
      <c r="B128" s="38"/>
      <c r="C128" s="220" t="s">
        <v>84</v>
      </c>
      <c r="D128" s="220" t="s">
        <v>142</v>
      </c>
      <c r="E128" s="221" t="s">
        <v>149</v>
      </c>
      <c r="F128" s="222" t="s">
        <v>150</v>
      </c>
      <c r="G128" s="223" t="s">
        <v>145</v>
      </c>
      <c r="H128" s="224">
        <v>700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147</v>
      </c>
      <c r="AT128" s="232" t="s">
        <v>142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147</v>
      </c>
      <c r="BM128" s="232" t="s">
        <v>151</v>
      </c>
    </row>
    <row r="129" s="2" customFormat="1" ht="24.15" customHeight="1">
      <c r="A129" s="37"/>
      <c r="B129" s="38"/>
      <c r="C129" s="220" t="s">
        <v>92</v>
      </c>
      <c r="D129" s="220" t="s">
        <v>142</v>
      </c>
      <c r="E129" s="221" t="s">
        <v>152</v>
      </c>
      <c r="F129" s="222" t="s">
        <v>153</v>
      </c>
      <c r="G129" s="223" t="s">
        <v>145</v>
      </c>
      <c r="H129" s="224">
        <v>60</v>
      </c>
      <c r="I129" s="225"/>
      <c r="J129" s="226">
        <f>ROUND(I129*H129,2)</f>
        <v>0</v>
      </c>
      <c r="K129" s="222" t="s">
        <v>146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147</v>
      </c>
      <c r="AT129" s="232" t="s">
        <v>142</v>
      </c>
      <c r="AU129" s="232" t="s">
        <v>82</v>
      </c>
      <c r="AY129" s="16" t="s">
        <v>141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147</v>
      </c>
      <c r="BM129" s="232" t="s">
        <v>154</v>
      </c>
    </row>
    <row r="130" s="2" customFormat="1" ht="24.15" customHeight="1">
      <c r="A130" s="37"/>
      <c r="B130" s="38"/>
      <c r="C130" s="220" t="s">
        <v>140</v>
      </c>
      <c r="D130" s="220" t="s">
        <v>142</v>
      </c>
      <c r="E130" s="221" t="s">
        <v>155</v>
      </c>
      <c r="F130" s="222" t="s">
        <v>156</v>
      </c>
      <c r="G130" s="223" t="s">
        <v>145</v>
      </c>
      <c r="H130" s="224">
        <v>60</v>
      </c>
      <c r="I130" s="225"/>
      <c r="J130" s="226">
        <f>ROUND(I130*H130,2)</f>
        <v>0</v>
      </c>
      <c r="K130" s="222" t="s">
        <v>146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147</v>
      </c>
      <c r="AT130" s="232" t="s">
        <v>142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147</v>
      </c>
      <c r="BM130" s="232" t="s">
        <v>157</v>
      </c>
    </row>
    <row r="131" s="2" customFormat="1" ht="24.15" customHeight="1">
      <c r="A131" s="37"/>
      <c r="B131" s="38"/>
      <c r="C131" s="220" t="s">
        <v>158</v>
      </c>
      <c r="D131" s="220" t="s">
        <v>142</v>
      </c>
      <c r="E131" s="221" t="s">
        <v>159</v>
      </c>
      <c r="F131" s="222" t="s">
        <v>160</v>
      </c>
      <c r="G131" s="223" t="s">
        <v>161</v>
      </c>
      <c r="H131" s="224">
        <v>17</v>
      </c>
      <c r="I131" s="225"/>
      <c r="J131" s="226">
        <f>ROUND(I131*H131,2)</f>
        <v>0</v>
      </c>
      <c r="K131" s="222" t="s">
        <v>146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147</v>
      </c>
      <c r="AT131" s="232" t="s">
        <v>142</v>
      </c>
      <c r="AU131" s="232" t="s">
        <v>82</v>
      </c>
      <c r="AY131" s="16" t="s">
        <v>141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147</v>
      </c>
      <c r="BM131" s="232" t="s">
        <v>162</v>
      </c>
    </row>
    <row r="132" s="2" customFormat="1" ht="24.15" customHeight="1">
      <c r="A132" s="37"/>
      <c r="B132" s="38"/>
      <c r="C132" s="220" t="s">
        <v>163</v>
      </c>
      <c r="D132" s="220" t="s">
        <v>142</v>
      </c>
      <c r="E132" s="221" t="s">
        <v>164</v>
      </c>
      <c r="F132" s="222" t="s">
        <v>165</v>
      </c>
      <c r="G132" s="223" t="s">
        <v>161</v>
      </c>
      <c r="H132" s="224">
        <v>6</v>
      </c>
      <c r="I132" s="225"/>
      <c r="J132" s="226">
        <f>ROUND(I132*H132,2)</f>
        <v>0</v>
      </c>
      <c r="K132" s="222" t="s">
        <v>146</v>
      </c>
      <c r="L132" s="227"/>
      <c r="M132" s="228" t="s">
        <v>1</v>
      </c>
      <c r="N132" s="229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147</v>
      </c>
      <c r="AT132" s="232" t="s">
        <v>142</v>
      </c>
      <c r="AU132" s="232" t="s">
        <v>82</v>
      </c>
      <c r="AY132" s="16" t="s">
        <v>141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147</v>
      </c>
      <c r="BM132" s="232" t="s">
        <v>166</v>
      </c>
    </row>
    <row r="133" s="2" customFormat="1" ht="24.15" customHeight="1">
      <c r="A133" s="37"/>
      <c r="B133" s="38"/>
      <c r="C133" s="220" t="s">
        <v>167</v>
      </c>
      <c r="D133" s="220" t="s">
        <v>142</v>
      </c>
      <c r="E133" s="221" t="s">
        <v>168</v>
      </c>
      <c r="F133" s="222" t="s">
        <v>169</v>
      </c>
      <c r="G133" s="223" t="s">
        <v>161</v>
      </c>
      <c r="H133" s="224">
        <v>2</v>
      </c>
      <c r="I133" s="225"/>
      <c r="J133" s="226">
        <f>ROUND(I133*H133,2)</f>
        <v>0</v>
      </c>
      <c r="K133" s="222" t="s">
        <v>146</v>
      </c>
      <c r="L133" s="227"/>
      <c r="M133" s="228" t="s">
        <v>1</v>
      </c>
      <c r="N133" s="229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147</v>
      </c>
      <c r="AT133" s="232" t="s">
        <v>142</v>
      </c>
      <c r="AU133" s="232" t="s">
        <v>82</v>
      </c>
      <c r="AY133" s="16" t="s">
        <v>141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147</v>
      </c>
      <c r="BM133" s="232" t="s">
        <v>170</v>
      </c>
    </row>
    <row r="134" s="2" customFormat="1" ht="24.15" customHeight="1">
      <c r="A134" s="37"/>
      <c r="B134" s="38"/>
      <c r="C134" s="234" t="s">
        <v>171</v>
      </c>
      <c r="D134" s="234" t="s">
        <v>172</v>
      </c>
      <c r="E134" s="235" t="s">
        <v>173</v>
      </c>
      <c r="F134" s="236" t="s">
        <v>174</v>
      </c>
      <c r="G134" s="237" t="s">
        <v>145</v>
      </c>
      <c r="H134" s="238">
        <v>5100</v>
      </c>
      <c r="I134" s="239"/>
      <c r="J134" s="240">
        <f>ROUND(I134*H134,2)</f>
        <v>0</v>
      </c>
      <c r="K134" s="236" t="s">
        <v>146</v>
      </c>
      <c r="L134" s="43"/>
      <c r="M134" s="241" t="s">
        <v>1</v>
      </c>
      <c r="N134" s="242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175</v>
      </c>
      <c r="AT134" s="232" t="s">
        <v>172</v>
      </c>
      <c r="AU134" s="232" t="s">
        <v>82</v>
      </c>
      <c r="AY134" s="16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175</v>
      </c>
      <c r="BM134" s="232" t="s">
        <v>176</v>
      </c>
    </row>
    <row r="135" s="2" customFormat="1" ht="24.15" customHeight="1">
      <c r="A135" s="37"/>
      <c r="B135" s="38"/>
      <c r="C135" s="234" t="s">
        <v>177</v>
      </c>
      <c r="D135" s="234" t="s">
        <v>172</v>
      </c>
      <c r="E135" s="235" t="s">
        <v>178</v>
      </c>
      <c r="F135" s="236" t="s">
        <v>179</v>
      </c>
      <c r="G135" s="237" t="s">
        <v>145</v>
      </c>
      <c r="H135" s="238">
        <v>700</v>
      </c>
      <c r="I135" s="239"/>
      <c r="J135" s="240">
        <f>ROUND(I135*H135,2)</f>
        <v>0</v>
      </c>
      <c r="K135" s="236" t="s">
        <v>146</v>
      </c>
      <c r="L135" s="43"/>
      <c r="M135" s="241" t="s">
        <v>1</v>
      </c>
      <c r="N135" s="242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175</v>
      </c>
      <c r="AT135" s="232" t="s">
        <v>172</v>
      </c>
      <c r="AU135" s="232" t="s">
        <v>82</v>
      </c>
      <c r="AY135" s="16" t="s">
        <v>141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175</v>
      </c>
      <c r="BM135" s="232" t="s">
        <v>180</v>
      </c>
    </row>
    <row r="136" s="2" customFormat="1" ht="24.15" customHeight="1">
      <c r="A136" s="37"/>
      <c r="B136" s="38"/>
      <c r="C136" s="234" t="s">
        <v>181</v>
      </c>
      <c r="D136" s="234" t="s">
        <v>172</v>
      </c>
      <c r="E136" s="235" t="s">
        <v>182</v>
      </c>
      <c r="F136" s="236" t="s">
        <v>183</v>
      </c>
      <c r="G136" s="237" t="s">
        <v>145</v>
      </c>
      <c r="H136" s="238">
        <v>60</v>
      </c>
      <c r="I136" s="239"/>
      <c r="J136" s="240">
        <f>ROUND(I136*H136,2)</f>
        <v>0</v>
      </c>
      <c r="K136" s="236" t="s">
        <v>146</v>
      </c>
      <c r="L136" s="43"/>
      <c r="M136" s="241" t="s">
        <v>1</v>
      </c>
      <c r="N136" s="242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175</v>
      </c>
      <c r="AT136" s="232" t="s">
        <v>172</v>
      </c>
      <c r="AU136" s="232" t="s">
        <v>82</v>
      </c>
      <c r="AY136" s="16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175</v>
      </c>
      <c r="BM136" s="232" t="s">
        <v>184</v>
      </c>
    </row>
    <row r="137" s="2" customFormat="1" ht="24.15" customHeight="1">
      <c r="A137" s="37"/>
      <c r="B137" s="38"/>
      <c r="C137" s="234" t="s">
        <v>185</v>
      </c>
      <c r="D137" s="234" t="s">
        <v>172</v>
      </c>
      <c r="E137" s="235" t="s">
        <v>186</v>
      </c>
      <c r="F137" s="236" t="s">
        <v>187</v>
      </c>
      <c r="G137" s="237" t="s">
        <v>145</v>
      </c>
      <c r="H137" s="238">
        <v>60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175</v>
      </c>
      <c r="AT137" s="232" t="s">
        <v>172</v>
      </c>
      <c r="AU137" s="232" t="s">
        <v>82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175</v>
      </c>
      <c r="BM137" s="232" t="s">
        <v>188</v>
      </c>
    </row>
    <row r="138" s="2" customFormat="1" ht="76.35" customHeight="1">
      <c r="A138" s="37"/>
      <c r="B138" s="38"/>
      <c r="C138" s="234" t="s">
        <v>189</v>
      </c>
      <c r="D138" s="234" t="s">
        <v>172</v>
      </c>
      <c r="E138" s="235" t="s">
        <v>190</v>
      </c>
      <c r="F138" s="236" t="s">
        <v>191</v>
      </c>
      <c r="G138" s="237" t="s">
        <v>161</v>
      </c>
      <c r="H138" s="238">
        <v>32</v>
      </c>
      <c r="I138" s="239"/>
      <c r="J138" s="240">
        <f>ROUND(I138*H138,2)</f>
        <v>0</v>
      </c>
      <c r="K138" s="236" t="s">
        <v>146</v>
      </c>
      <c r="L138" s="43"/>
      <c r="M138" s="241" t="s">
        <v>1</v>
      </c>
      <c r="N138" s="242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175</v>
      </c>
      <c r="AT138" s="232" t="s">
        <v>172</v>
      </c>
      <c r="AU138" s="232" t="s">
        <v>82</v>
      </c>
      <c r="AY138" s="16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175</v>
      </c>
      <c r="BM138" s="232" t="s">
        <v>192</v>
      </c>
    </row>
    <row r="139" s="2" customFormat="1" ht="76.35" customHeight="1">
      <c r="A139" s="37"/>
      <c r="B139" s="38"/>
      <c r="C139" s="234" t="s">
        <v>193</v>
      </c>
      <c r="D139" s="234" t="s">
        <v>172</v>
      </c>
      <c r="E139" s="235" t="s">
        <v>194</v>
      </c>
      <c r="F139" s="236" t="s">
        <v>195</v>
      </c>
      <c r="G139" s="237" t="s">
        <v>161</v>
      </c>
      <c r="H139" s="238">
        <v>8</v>
      </c>
      <c r="I139" s="239"/>
      <c r="J139" s="240">
        <f>ROUND(I139*H139,2)</f>
        <v>0</v>
      </c>
      <c r="K139" s="236" t="s">
        <v>146</v>
      </c>
      <c r="L139" s="43"/>
      <c r="M139" s="241" t="s">
        <v>1</v>
      </c>
      <c r="N139" s="242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175</v>
      </c>
      <c r="AT139" s="232" t="s">
        <v>172</v>
      </c>
      <c r="AU139" s="232" t="s">
        <v>82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175</v>
      </c>
      <c r="BM139" s="232" t="s">
        <v>196</v>
      </c>
    </row>
    <row r="140" s="2" customFormat="1" ht="76.35" customHeight="1">
      <c r="A140" s="37"/>
      <c r="B140" s="38"/>
      <c r="C140" s="234" t="s">
        <v>197</v>
      </c>
      <c r="D140" s="234" t="s">
        <v>172</v>
      </c>
      <c r="E140" s="235" t="s">
        <v>198</v>
      </c>
      <c r="F140" s="236" t="s">
        <v>199</v>
      </c>
      <c r="G140" s="237" t="s">
        <v>161</v>
      </c>
      <c r="H140" s="238">
        <v>1</v>
      </c>
      <c r="I140" s="239"/>
      <c r="J140" s="240">
        <f>ROUND(I140*H140,2)</f>
        <v>0</v>
      </c>
      <c r="K140" s="236" t="s">
        <v>146</v>
      </c>
      <c r="L140" s="43"/>
      <c r="M140" s="241" t="s">
        <v>1</v>
      </c>
      <c r="N140" s="242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175</v>
      </c>
      <c r="AT140" s="232" t="s">
        <v>172</v>
      </c>
      <c r="AU140" s="232" t="s">
        <v>82</v>
      </c>
      <c r="AY140" s="16" t="s">
        <v>141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175</v>
      </c>
      <c r="BM140" s="232" t="s">
        <v>200</v>
      </c>
    </row>
    <row r="141" s="2" customFormat="1" ht="76.35" customHeight="1">
      <c r="A141" s="37"/>
      <c r="B141" s="38"/>
      <c r="C141" s="234" t="s">
        <v>8</v>
      </c>
      <c r="D141" s="234" t="s">
        <v>172</v>
      </c>
      <c r="E141" s="235" t="s">
        <v>201</v>
      </c>
      <c r="F141" s="236" t="s">
        <v>202</v>
      </c>
      <c r="G141" s="237" t="s">
        <v>161</v>
      </c>
      <c r="H141" s="238">
        <v>64</v>
      </c>
      <c r="I141" s="239"/>
      <c r="J141" s="240">
        <f>ROUND(I141*H141,2)</f>
        <v>0</v>
      </c>
      <c r="K141" s="236" t="s">
        <v>146</v>
      </c>
      <c r="L141" s="43"/>
      <c r="M141" s="241" t="s">
        <v>1</v>
      </c>
      <c r="N141" s="242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175</v>
      </c>
      <c r="AT141" s="232" t="s">
        <v>172</v>
      </c>
      <c r="AU141" s="232" t="s">
        <v>82</v>
      </c>
      <c r="AY141" s="16" t="s">
        <v>141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175</v>
      </c>
      <c r="BM141" s="232" t="s">
        <v>203</v>
      </c>
    </row>
    <row r="142" s="2" customFormat="1">
      <c r="A142" s="37"/>
      <c r="B142" s="38"/>
      <c r="C142" s="39"/>
      <c r="D142" s="243" t="s">
        <v>204</v>
      </c>
      <c r="E142" s="39"/>
      <c r="F142" s="244" t="s">
        <v>205</v>
      </c>
      <c r="G142" s="39"/>
      <c r="H142" s="39"/>
      <c r="I142" s="245"/>
      <c r="J142" s="39"/>
      <c r="K142" s="39"/>
      <c r="L142" s="43"/>
      <c r="M142" s="246"/>
      <c r="N142" s="24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204</v>
      </c>
      <c r="AU142" s="16" t="s">
        <v>82</v>
      </c>
    </row>
    <row r="143" s="2" customFormat="1" ht="49.05" customHeight="1">
      <c r="A143" s="37"/>
      <c r="B143" s="38"/>
      <c r="C143" s="234" t="s">
        <v>206</v>
      </c>
      <c r="D143" s="234" t="s">
        <v>172</v>
      </c>
      <c r="E143" s="235" t="s">
        <v>207</v>
      </c>
      <c r="F143" s="236" t="s">
        <v>208</v>
      </c>
      <c r="G143" s="237" t="s">
        <v>161</v>
      </c>
      <c r="H143" s="238">
        <v>7</v>
      </c>
      <c r="I143" s="239"/>
      <c r="J143" s="240">
        <f>ROUND(I143*H143,2)</f>
        <v>0</v>
      </c>
      <c r="K143" s="236" t="s">
        <v>146</v>
      </c>
      <c r="L143" s="43"/>
      <c r="M143" s="241" t="s">
        <v>1</v>
      </c>
      <c r="N143" s="242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175</v>
      </c>
      <c r="AT143" s="232" t="s">
        <v>172</v>
      </c>
      <c r="AU143" s="232" t="s">
        <v>82</v>
      </c>
      <c r="AY143" s="16" t="s">
        <v>141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175</v>
      </c>
      <c r="BM143" s="232" t="s">
        <v>209</v>
      </c>
    </row>
    <row r="144" s="2" customFormat="1" ht="49.05" customHeight="1">
      <c r="A144" s="37"/>
      <c r="B144" s="38"/>
      <c r="C144" s="234" t="s">
        <v>210</v>
      </c>
      <c r="D144" s="234" t="s">
        <v>172</v>
      </c>
      <c r="E144" s="235" t="s">
        <v>211</v>
      </c>
      <c r="F144" s="236" t="s">
        <v>212</v>
      </c>
      <c r="G144" s="237" t="s">
        <v>161</v>
      </c>
      <c r="H144" s="238">
        <v>6</v>
      </c>
      <c r="I144" s="239"/>
      <c r="J144" s="240">
        <f>ROUND(I144*H144,2)</f>
        <v>0</v>
      </c>
      <c r="K144" s="236" t="s">
        <v>146</v>
      </c>
      <c r="L144" s="43"/>
      <c r="M144" s="241" t="s">
        <v>1</v>
      </c>
      <c r="N144" s="242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175</v>
      </c>
      <c r="AT144" s="232" t="s">
        <v>172</v>
      </c>
      <c r="AU144" s="232" t="s">
        <v>82</v>
      </c>
      <c r="AY144" s="16" t="s">
        <v>141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175</v>
      </c>
      <c r="BM144" s="232" t="s">
        <v>213</v>
      </c>
    </row>
    <row r="145" s="2" customFormat="1" ht="49.05" customHeight="1">
      <c r="A145" s="37"/>
      <c r="B145" s="38"/>
      <c r="C145" s="234" t="s">
        <v>214</v>
      </c>
      <c r="D145" s="234" t="s">
        <v>172</v>
      </c>
      <c r="E145" s="235" t="s">
        <v>215</v>
      </c>
      <c r="F145" s="236" t="s">
        <v>216</v>
      </c>
      <c r="G145" s="237" t="s">
        <v>161</v>
      </c>
      <c r="H145" s="238">
        <v>1</v>
      </c>
      <c r="I145" s="239"/>
      <c r="J145" s="240">
        <f>ROUND(I145*H145,2)</f>
        <v>0</v>
      </c>
      <c r="K145" s="236" t="s">
        <v>146</v>
      </c>
      <c r="L145" s="43"/>
      <c r="M145" s="241" t="s">
        <v>1</v>
      </c>
      <c r="N145" s="242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175</v>
      </c>
      <c r="AT145" s="232" t="s">
        <v>172</v>
      </c>
      <c r="AU145" s="232" t="s">
        <v>82</v>
      </c>
      <c r="AY145" s="16" t="s">
        <v>141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175</v>
      </c>
      <c r="BM145" s="232" t="s">
        <v>217</v>
      </c>
    </row>
    <row r="146" s="2" customFormat="1" ht="49.05" customHeight="1">
      <c r="A146" s="37"/>
      <c r="B146" s="38"/>
      <c r="C146" s="234" t="s">
        <v>218</v>
      </c>
      <c r="D146" s="234" t="s">
        <v>172</v>
      </c>
      <c r="E146" s="235" t="s">
        <v>219</v>
      </c>
      <c r="F146" s="236" t="s">
        <v>220</v>
      </c>
      <c r="G146" s="237" t="s">
        <v>161</v>
      </c>
      <c r="H146" s="238">
        <v>1</v>
      </c>
      <c r="I146" s="239"/>
      <c r="J146" s="240">
        <f>ROUND(I146*H146,2)</f>
        <v>0</v>
      </c>
      <c r="K146" s="236" t="s">
        <v>146</v>
      </c>
      <c r="L146" s="43"/>
      <c r="M146" s="241" t="s">
        <v>1</v>
      </c>
      <c r="N146" s="242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175</v>
      </c>
      <c r="AT146" s="232" t="s">
        <v>172</v>
      </c>
      <c r="AU146" s="232" t="s">
        <v>82</v>
      </c>
      <c r="AY146" s="16" t="s">
        <v>141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175</v>
      </c>
      <c r="BM146" s="232" t="s">
        <v>221</v>
      </c>
    </row>
    <row r="147" s="2" customFormat="1" ht="37.8" customHeight="1">
      <c r="A147" s="37"/>
      <c r="B147" s="38"/>
      <c r="C147" s="234" t="s">
        <v>222</v>
      </c>
      <c r="D147" s="234" t="s">
        <v>172</v>
      </c>
      <c r="E147" s="235" t="s">
        <v>223</v>
      </c>
      <c r="F147" s="236" t="s">
        <v>224</v>
      </c>
      <c r="G147" s="237" t="s">
        <v>161</v>
      </c>
      <c r="H147" s="238">
        <v>7</v>
      </c>
      <c r="I147" s="239"/>
      <c r="J147" s="240">
        <f>ROUND(I147*H147,2)</f>
        <v>0</v>
      </c>
      <c r="K147" s="236" t="s">
        <v>146</v>
      </c>
      <c r="L147" s="43"/>
      <c r="M147" s="241" t="s">
        <v>1</v>
      </c>
      <c r="N147" s="242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175</v>
      </c>
      <c r="AT147" s="232" t="s">
        <v>172</v>
      </c>
      <c r="AU147" s="232" t="s">
        <v>82</v>
      </c>
      <c r="AY147" s="16" t="s">
        <v>141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175</v>
      </c>
      <c r="BM147" s="232" t="s">
        <v>225</v>
      </c>
    </row>
    <row r="148" s="2" customFormat="1">
      <c r="A148" s="37"/>
      <c r="B148" s="38"/>
      <c r="C148" s="39"/>
      <c r="D148" s="243" t="s">
        <v>204</v>
      </c>
      <c r="E148" s="39"/>
      <c r="F148" s="244" t="s">
        <v>226</v>
      </c>
      <c r="G148" s="39"/>
      <c r="H148" s="39"/>
      <c r="I148" s="245"/>
      <c r="J148" s="39"/>
      <c r="K148" s="39"/>
      <c r="L148" s="43"/>
      <c r="M148" s="246"/>
      <c r="N148" s="24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204</v>
      </c>
      <c r="AU148" s="16" t="s">
        <v>82</v>
      </c>
    </row>
    <row r="149" s="2" customFormat="1" ht="24.15" customHeight="1">
      <c r="A149" s="37"/>
      <c r="B149" s="38"/>
      <c r="C149" s="234" t="s">
        <v>7</v>
      </c>
      <c r="D149" s="234" t="s">
        <v>172</v>
      </c>
      <c r="E149" s="235" t="s">
        <v>227</v>
      </c>
      <c r="F149" s="236" t="s">
        <v>228</v>
      </c>
      <c r="G149" s="237" t="s">
        <v>145</v>
      </c>
      <c r="H149" s="238">
        <v>100</v>
      </c>
      <c r="I149" s="239"/>
      <c r="J149" s="240">
        <f>ROUND(I149*H149,2)</f>
        <v>0</v>
      </c>
      <c r="K149" s="236" t="s">
        <v>146</v>
      </c>
      <c r="L149" s="43"/>
      <c r="M149" s="241" t="s">
        <v>1</v>
      </c>
      <c r="N149" s="242" t="s">
        <v>40</v>
      </c>
      <c r="O149" s="90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175</v>
      </c>
      <c r="AT149" s="232" t="s">
        <v>172</v>
      </c>
      <c r="AU149" s="232" t="s">
        <v>82</v>
      </c>
      <c r="AY149" s="16" t="s">
        <v>141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175</v>
      </c>
      <c r="BM149" s="232" t="s">
        <v>229</v>
      </c>
    </row>
    <row r="150" s="2" customFormat="1">
      <c r="A150" s="37"/>
      <c r="B150" s="38"/>
      <c r="C150" s="39"/>
      <c r="D150" s="243" t="s">
        <v>204</v>
      </c>
      <c r="E150" s="39"/>
      <c r="F150" s="244" t="s">
        <v>230</v>
      </c>
      <c r="G150" s="39"/>
      <c r="H150" s="39"/>
      <c r="I150" s="245"/>
      <c r="J150" s="39"/>
      <c r="K150" s="39"/>
      <c r="L150" s="43"/>
      <c r="M150" s="246"/>
      <c r="N150" s="24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204</v>
      </c>
      <c r="AU150" s="16" t="s">
        <v>82</v>
      </c>
    </row>
    <row r="151" s="2" customFormat="1" ht="37.8" customHeight="1">
      <c r="A151" s="37"/>
      <c r="B151" s="38"/>
      <c r="C151" s="220" t="s">
        <v>231</v>
      </c>
      <c r="D151" s="220" t="s">
        <v>142</v>
      </c>
      <c r="E151" s="221" t="s">
        <v>232</v>
      </c>
      <c r="F151" s="222" t="s">
        <v>233</v>
      </c>
      <c r="G151" s="223" t="s">
        <v>161</v>
      </c>
      <c r="H151" s="224">
        <v>1250</v>
      </c>
      <c r="I151" s="225"/>
      <c r="J151" s="226">
        <f>ROUND(I151*H151,2)</f>
        <v>0</v>
      </c>
      <c r="K151" s="222" t="s">
        <v>146</v>
      </c>
      <c r="L151" s="227"/>
      <c r="M151" s="228" t="s">
        <v>1</v>
      </c>
      <c r="N151" s="229" t="s">
        <v>40</v>
      </c>
      <c r="O151" s="90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147</v>
      </c>
      <c r="AT151" s="232" t="s">
        <v>142</v>
      </c>
      <c r="AU151" s="232" t="s">
        <v>82</v>
      </c>
      <c r="AY151" s="16" t="s">
        <v>141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82</v>
      </c>
      <c r="BK151" s="233">
        <f>ROUND(I151*H151,2)</f>
        <v>0</v>
      </c>
      <c r="BL151" s="16" t="s">
        <v>147</v>
      </c>
      <c r="BM151" s="232" t="s">
        <v>234</v>
      </c>
    </row>
    <row r="152" s="2" customFormat="1" ht="37.8" customHeight="1">
      <c r="A152" s="37"/>
      <c r="B152" s="38"/>
      <c r="C152" s="220" t="s">
        <v>235</v>
      </c>
      <c r="D152" s="220" t="s">
        <v>142</v>
      </c>
      <c r="E152" s="221" t="s">
        <v>236</v>
      </c>
      <c r="F152" s="222" t="s">
        <v>237</v>
      </c>
      <c r="G152" s="223" t="s">
        <v>161</v>
      </c>
      <c r="H152" s="224">
        <v>1250</v>
      </c>
      <c r="I152" s="225"/>
      <c r="J152" s="226">
        <f>ROUND(I152*H152,2)</f>
        <v>0</v>
      </c>
      <c r="K152" s="222" t="s">
        <v>146</v>
      </c>
      <c r="L152" s="227"/>
      <c r="M152" s="228" t="s">
        <v>1</v>
      </c>
      <c r="N152" s="229" t="s">
        <v>40</v>
      </c>
      <c r="O152" s="90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2" t="s">
        <v>147</v>
      </c>
      <c r="AT152" s="232" t="s">
        <v>142</v>
      </c>
      <c r="AU152" s="232" t="s">
        <v>82</v>
      </c>
      <c r="AY152" s="16" t="s">
        <v>141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6" t="s">
        <v>82</v>
      </c>
      <c r="BK152" s="233">
        <f>ROUND(I152*H152,2)</f>
        <v>0</v>
      </c>
      <c r="BL152" s="16" t="s">
        <v>147</v>
      </c>
      <c r="BM152" s="232" t="s">
        <v>238</v>
      </c>
    </row>
    <row r="153" s="2" customFormat="1" ht="37.8" customHeight="1">
      <c r="A153" s="37"/>
      <c r="B153" s="38"/>
      <c r="C153" s="220" t="s">
        <v>239</v>
      </c>
      <c r="D153" s="220" t="s">
        <v>142</v>
      </c>
      <c r="E153" s="221" t="s">
        <v>240</v>
      </c>
      <c r="F153" s="222" t="s">
        <v>241</v>
      </c>
      <c r="G153" s="223" t="s">
        <v>161</v>
      </c>
      <c r="H153" s="224">
        <v>20</v>
      </c>
      <c r="I153" s="225"/>
      <c r="J153" s="226">
        <f>ROUND(I153*H153,2)</f>
        <v>0</v>
      </c>
      <c r="K153" s="222" t="s">
        <v>146</v>
      </c>
      <c r="L153" s="227"/>
      <c r="M153" s="228" t="s">
        <v>1</v>
      </c>
      <c r="N153" s="229" t="s">
        <v>40</v>
      </c>
      <c r="O153" s="90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2" t="s">
        <v>147</v>
      </c>
      <c r="AT153" s="232" t="s">
        <v>142</v>
      </c>
      <c r="AU153" s="232" t="s">
        <v>82</v>
      </c>
      <c r="AY153" s="16" t="s">
        <v>141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6" t="s">
        <v>82</v>
      </c>
      <c r="BK153" s="233">
        <f>ROUND(I153*H153,2)</f>
        <v>0</v>
      </c>
      <c r="BL153" s="16" t="s">
        <v>147</v>
      </c>
      <c r="BM153" s="232" t="s">
        <v>242</v>
      </c>
    </row>
    <row r="154" s="2" customFormat="1">
      <c r="A154" s="37"/>
      <c r="B154" s="38"/>
      <c r="C154" s="39"/>
      <c r="D154" s="243" t="s">
        <v>204</v>
      </c>
      <c r="E154" s="39"/>
      <c r="F154" s="244" t="s">
        <v>230</v>
      </c>
      <c r="G154" s="39"/>
      <c r="H154" s="39"/>
      <c r="I154" s="245"/>
      <c r="J154" s="39"/>
      <c r="K154" s="39"/>
      <c r="L154" s="43"/>
      <c r="M154" s="246"/>
      <c r="N154" s="247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204</v>
      </c>
      <c r="AU154" s="16" t="s">
        <v>82</v>
      </c>
    </row>
    <row r="155" s="2" customFormat="1" ht="37.8" customHeight="1">
      <c r="A155" s="37"/>
      <c r="B155" s="38"/>
      <c r="C155" s="220" t="s">
        <v>243</v>
      </c>
      <c r="D155" s="220" t="s">
        <v>142</v>
      </c>
      <c r="E155" s="221" t="s">
        <v>244</v>
      </c>
      <c r="F155" s="222" t="s">
        <v>245</v>
      </c>
      <c r="G155" s="223" t="s">
        <v>161</v>
      </c>
      <c r="H155" s="224">
        <v>20</v>
      </c>
      <c r="I155" s="225"/>
      <c r="J155" s="226">
        <f>ROUND(I155*H155,2)</f>
        <v>0</v>
      </c>
      <c r="K155" s="222" t="s">
        <v>146</v>
      </c>
      <c r="L155" s="227"/>
      <c r="M155" s="228" t="s">
        <v>1</v>
      </c>
      <c r="N155" s="229" t="s">
        <v>40</v>
      </c>
      <c r="O155" s="90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2" t="s">
        <v>147</v>
      </c>
      <c r="AT155" s="232" t="s">
        <v>142</v>
      </c>
      <c r="AU155" s="232" t="s">
        <v>82</v>
      </c>
      <c r="AY155" s="16" t="s">
        <v>141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6" t="s">
        <v>82</v>
      </c>
      <c r="BK155" s="233">
        <f>ROUND(I155*H155,2)</f>
        <v>0</v>
      </c>
      <c r="BL155" s="16" t="s">
        <v>147</v>
      </c>
      <c r="BM155" s="232" t="s">
        <v>246</v>
      </c>
    </row>
    <row r="156" s="2" customFormat="1" ht="37.8" customHeight="1">
      <c r="A156" s="37"/>
      <c r="B156" s="38"/>
      <c r="C156" s="220" t="s">
        <v>247</v>
      </c>
      <c r="D156" s="220" t="s">
        <v>142</v>
      </c>
      <c r="E156" s="221" t="s">
        <v>248</v>
      </c>
      <c r="F156" s="222" t="s">
        <v>249</v>
      </c>
      <c r="G156" s="223" t="s">
        <v>161</v>
      </c>
      <c r="H156" s="224">
        <v>3</v>
      </c>
      <c r="I156" s="225"/>
      <c r="J156" s="226">
        <f>ROUND(I156*H156,2)</f>
        <v>0</v>
      </c>
      <c r="K156" s="222" t="s">
        <v>250</v>
      </c>
      <c r="L156" s="227"/>
      <c r="M156" s="228" t="s">
        <v>1</v>
      </c>
      <c r="N156" s="229" t="s">
        <v>40</v>
      </c>
      <c r="O156" s="90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2" t="s">
        <v>147</v>
      </c>
      <c r="AT156" s="232" t="s">
        <v>142</v>
      </c>
      <c r="AU156" s="232" t="s">
        <v>82</v>
      </c>
      <c r="AY156" s="16" t="s">
        <v>141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6" t="s">
        <v>82</v>
      </c>
      <c r="BK156" s="233">
        <f>ROUND(I156*H156,2)</f>
        <v>0</v>
      </c>
      <c r="BL156" s="16" t="s">
        <v>147</v>
      </c>
      <c r="BM156" s="232" t="s">
        <v>251</v>
      </c>
    </row>
    <row r="157" s="2" customFormat="1">
      <c r="A157" s="37"/>
      <c r="B157" s="38"/>
      <c r="C157" s="39"/>
      <c r="D157" s="243" t="s">
        <v>204</v>
      </c>
      <c r="E157" s="39"/>
      <c r="F157" s="244" t="s">
        <v>252</v>
      </c>
      <c r="G157" s="39"/>
      <c r="H157" s="39"/>
      <c r="I157" s="245"/>
      <c r="J157" s="39"/>
      <c r="K157" s="39"/>
      <c r="L157" s="43"/>
      <c r="M157" s="246"/>
      <c r="N157" s="247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204</v>
      </c>
      <c r="AU157" s="16" t="s">
        <v>82</v>
      </c>
    </row>
    <row r="158" s="2" customFormat="1" ht="62.7" customHeight="1">
      <c r="A158" s="37"/>
      <c r="B158" s="38"/>
      <c r="C158" s="234" t="s">
        <v>253</v>
      </c>
      <c r="D158" s="234" t="s">
        <v>172</v>
      </c>
      <c r="E158" s="235" t="s">
        <v>254</v>
      </c>
      <c r="F158" s="236" t="s">
        <v>255</v>
      </c>
      <c r="G158" s="237" t="s">
        <v>161</v>
      </c>
      <c r="H158" s="238">
        <v>3</v>
      </c>
      <c r="I158" s="239"/>
      <c r="J158" s="240">
        <f>ROUND(I158*H158,2)</f>
        <v>0</v>
      </c>
      <c r="K158" s="236" t="s">
        <v>250</v>
      </c>
      <c r="L158" s="43"/>
      <c r="M158" s="241" t="s">
        <v>1</v>
      </c>
      <c r="N158" s="242" t="s">
        <v>40</v>
      </c>
      <c r="O158" s="90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2" t="s">
        <v>175</v>
      </c>
      <c r="AT158" s="232" t="s">
        <v>172</v>
      </c>
      <c r="AU158" s="232" t="s">
        <v>82</v>
      </c>
      <c r="AY158" s="16" t="s">
        <v>141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6" t="s">
        <v>82</v>
      </c>
      <c r="BK158" s="233">
        <f>ROUND(I158*H158,2)</f>
        <v>0</v>
      </c>
      <c r="BL158" s="16" t="s">
        <v>175</v>
      </c>
      <c r="BM158" s="232" t="s">
        <v>256</v>
      </c>
    </row>
    <row r="159" s="2" customFormat="1" ht="37.8" customHeight="1">
      <c r="A159" s="37"/>
      <c r="B159" s="38"/>
      <c r="C159" s="220" t="s">
        <v>257</v>
      </c>
      <c r="D159" s="220" t="s">
        <v>142</v>
      </c>
      <c r="E159" s="221" t="s">
        <v>258</v>
      </c>
      <c r="F159" s="222" t="s">
        <v>259</v>
      </c>
      <c r="G159" s="223" t="s">
        <v>161</v>
      </c>
      <c r="H159" s="224">
        <v>1</v>
      </c>
      <c r="I159" s="225"/>
      <c r="J159" s="226">
        <f>ROUND(I159*H159,2)</f>
        <v>0</v>
      </c>
      <c r="K159" s="222" t="s">
        <v>250</v>
      </c>
      <c r="L159" s="227"/>
      <c r="M159" s="228" t="s">
        <v>1</v>
      </c>
      <c r="N159" s="229" t="s">
        <v>40</v>
      </c>
      <c r="O159" s="90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2" t="s">
        <v>147</v>
      </c>
      <c r="AT159" s="232" t="s">
        <v>142</v>
      </c>
      <c r="AU159" s="232" t="s">
        <v>82</v>
      </c>
      <c r="AY159" s="16" t="s">
        <v>141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6" t="s">
        <v>82</v>
      </c>
      <c r="BK159" s="233">
        <f>ROUND(I159*H159,2)</f>
        <v>0</v>
      </c>
      <c r="BL159" s="16" t="s">
        <v>147</v>
      </c>
      <c r="BM159" s="232" t="s">
        <v>260</v>
      </c>
    </row>
    <row r="160" s="2" customFormat="1">
      <c r="A160" s="37"/>
      <c r="B160" s="38"/>
      <c r="C160" s="39"/>
      <c r="D160" s="243" t="s">
        <v>204</v>
      </c>
      <c r="E160" s="39"/>
      <c r="F160" s="244" t="s">
        <v>261</v>
      </c>
      <c r="G160" s="39"/>
      <c r="H160" s="39"/>
      <c r="I160" s="245"/>
      <c r="J160" s="39"/>
      <c r="K160" s="39"/>
      <c r="L160" s="43"/>
      <c r="M160" s="246"/>
      <c r="N160" s="24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204</v>
      </c>
      <c r="AU160" s="16" t="s">
        <v>82</v>
      </c>
    </row>
    <row r="161" s="2" customFormat="1" ht="24.15" customHeight="1">
      <c r="A161" s="37"/>
      <c r="B161" s="38"/>
      <c r="C161" s="220" t="s">
        <v>262</v>
      </c>
      <c r="D161" s="220" t="s">
        <v>142</v>
      </c>
      <c r="E161" s="221" t="s">
        <v>263</v>
      </c>
      <c r="F161" s="222" t="s">
        <v>264</v>
      </c>
      <c r="G161" s="223" t="s">
        <v>161</v>
      </c>
      <c r="H161" s="224">
        <v>2</v>
      </c>
      <c r="I161" s="225"/>
      <c r="J161" s="226">
        <f>ROUND(I161*H161,2)</f>
        <v>0</v>
      </c>
      <c r="K161" s="222" t="s">
        <v>250</v>
      </c>
      <c r="L161" s="227"/>
      <c r="M161" s="228" t="s">
        <v>1</v>
      </c>
      <c r="N161" s="229" t="s">
        <v>40</v>
      </c>
      <c r="O161" s="90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2" t="s">
        <v>147</v>
      </c>
      <c r="AT161" s="232" t="s">
        <v>142</v>
      </c>
      <c r="AU161" s="232" t="s">
        <v>82</v>
      </c>
      <c r="AY161" s="16" t="s">
        <v>141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6" t="s">
        <v>82</v>
      </c>
      <c r="BK161" s="233">
        <f>ROUND(I161*H161,2)</f>
        <v>0</v>
      </c>
      <c r="BL161" s="16" t="s">
        <v>147</v>
      </c>
      <c r="BM161" s="232" t="s">
        <v>265</v>
      </c>
    </row>
    <row r="162" s="2" customFormat="1" ht="167.1" customHeight="1">
      <c r="A162" s="37"/>
      <c r="B162" s="38"/>
      <c r="C162" s="234" t="s">
        <v>266</v>
      </c>
      <c r="D162" s="234" t="s">
        <v>172</v>
      </c>
      <c r="E162" s="235" t="s">
        <v>267</v>
      </c>
      <c r="F162" s="236" t="s">
        <v>268</v>
      </c>
      <c r="G162" s="237" t="s">
        <v>161</v>
      </c>
      <c r="H162" s="238">
        <v>1</v>
      </c>
      <c r="I162" s="239"/>
      <c r="J162" s="240">
        <f>ROUND(I162*H162,2)</f>
        <v>0</v>
      </c>
      <c r="K162" s="236" t="s">
        <v>250</v>
      </c>
      <c r="L162" s="43"/>
      <c r="M162" s="241" t="s">
        <v>1</v>
      </c>
      <c r="N162" s="242" t="s">
        <v>40</v>
      </c>
      <c r="O162" s="90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2" t="s">
        <v>175</v>
      </c>
      <c r="AT162" s="232" t="s">
        <v>172</v>
      </c>
      <c r="AU162" s="232" t="s">
        <v>82</v>
      </c>
      <c r="AY162" s="16" t="s">
        <v>141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6" t="s">
        <v>82</v>
      </c>
      <c r="BK162" s="233">
        <f>ROUND(I162*H162,2)</f>
        <v>0</v>
      </c>
      <c r="BL162" s="16" t="s">
        <v>175</v>
      </c>
      <c r="BM162" s="232" t="s">
        <v>269</v>
      </c>
    </row>
    <row r="163" s="2" customFormat="1" ht="62.7" customHeight="1">
      <c r="A163" s="37"/>
      <c r="B163" s="38"/>
      <c r="C163" s="234" t="s">
        <v>270</v>
      </c>
      <c r="D163" s="234" t="s">
        <v>172</v>
      </c>
      <c r="E163" s="235" t="s">
        <v>271</v>
      </c>
      <c r="F163" s="236" t="s">
        <v>272</v>
      </c>
      <c r="G163" s="237" t="s">
        <v>161</v>
      </c>
      <c r="H163" s="238">
        <v>2</v>
      </c>
      <c r="I163" s="239"/>
      <c r="J163" s="240">
        <f>ROUND(I163*H163,2)</f>
        <v>0</v>
      </c>
      <c r="K163" s="236" t="s">
        <v>250</v>
      </c>
      <c r="L163" s="43"/>
      <c r="M163" s="241" t="s">
        <v>1</v>
      </c>
      <c r="N163" s="242" t="s">
        <v>40</v>
      </c>
      <c r="O163" s="90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2" t="s">
        <v>175</v>
      </c>
      <c r="AT163" s="232" t="s">
        <v>172</v>
      </c>
      <c r="AU163" s="232" t="s">
        <v>82</v>
      </c>
      <c r="AY163" s="16" t="s">
        <v>141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6" t="s">
        <v>82</v>
      </c>
      <c r="BK163" s="233">
        <f>ROUND(I163*H163,2)</f>
        <v>0</v>
      </c>
      <c r="BL163" s="16" t="s">
        <v>175</v>
      </c>
      <c r="BM163" s="232" t="s">
        <v>273</v>
      </c>
    </row>
    <row r="164" s="2" customFormat="1" ht="49.05" customHeight="1">
      <c r="A164" s="37"/>
      <c r="B164" s="38"/>
      <c r="C164" s="220" t="s">
        <v>274</v>
      </c>
      <c r="D164" s="220" t="s">
        <v>142</v>
      </c>
      <c r="E164" s="221" t="s">
        <v>275</v>
      </c>
      <c r="F164" s="222" t="s">
        <v>276</v>
      </c>
      <c r="G164" s="223" t="s">
        <v>161</v>
      </c>
      <c r="H164" s="224">
        <v>1</v>
      </c>
      <c r="I164" s="225"/>
      <c r="J164" s="226">
        <f>ROUND(I164*H164,2)</f>
        <v>0</v>
      </c>
      <c r="K164" s="222" t="s">
        <v>146</v>
      </c>
      <c r="L164" s="227"/>
      <c r="M164" s="228" t="s">
        <v>1</v>
      </c>
      <c r="N164" s="229" t="s">
        <v>40</v>
      </c>
      <c r="O164" s="90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2" t="s">
        <v>147</v>
      </c>
      <c r="AT164" s="232" t="s">
        <v>142</v>
      </c>
      <c r="AU164" s="232" t="s">
        <v>82</v>
      </c>
      <c r="AY164" s="16" t="s">
        <v>141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6" t="s">
        <v>82</v>
      </c>
      <c r="BK164" s="233">
        <f>ROUND(I164*H164,2)</f>
        <v>0</v>
      </c>
      <c r="BL164" s="16" t="s">
        <v>147</v>
      </c>
      <c r="BM164" s="232" t="s">
        <v>277</v>
      </c>
    </row>
    <row r="165" s="2" customFormat="1">
      <c r="A165" s="37"/>
      <c r="B165" s="38"/>
      <c r="C165" s="39"/>
      <c r="D165" s="243" t="s">
        <v>204</v>
      </c>
      <c r="E165" s="39"/>
      <c r="F165" s="244" t="s">
        <v>278</v>
      </c>
      <c r="G165" s="39"/>
      <c r="H165" s="39"/>
      <c r="I165" s="245"/>
      <c r="J165" s="39"/>
      <c r="K165" s="39"/>
      <c r="L165" s="43"/>
      <c r="M165" s="246"/>
      <c r="N165" s="24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204</v>
      </c>
      <c r="AU165" s="16" t="s">
        <v>82</v>
      </c>
    </row>
    <row r="166" s="2" customFormat="1" ht="37.8" customHeight="1">
      <c r="A166" s="37"/>
      <c r="B166" s="38"/>
      <c r="C166" s="220" t="s">
        <v>279</v>
      </c>
      <c r="D166" s="220" t="s">
        <v>142</v>
      </c>
      <c r="E166" s="221" t="s">
        <v>280</v>
      </c>
      <c r="F166" s="222" t="s">
        <v>281</v>
      </c>
      <c r="G166" s="223" t="s">
        <v>161</v>
      </c>
      <c r="H166" s="224">
        <v>2</v>
      </c>
      <c r="I166" s="225"/>
      <c r="J166" s="226">
        <f>ROUND(I166*H166,2)</f>
        <v>0</v>
      </c>
      <c r="K166" s="222" t="s">
        <v>146</v>
      </c>
      <c r="L166" s="227"/>
      <c r="M166" s="228" t="s">
        <v>1</v>
      </c>
      <c r="N166" s="229" t="s">
        <v>40</v>
      </c>
      <c r="O166" s="90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2" t="s">
        <v>147</v>
      </c>
      <c r="AT166" s="232" t="s">
        <v>142</v>
      </c>
      <c r="AU166" s="232" t="s">
        <v>82</v>
      </c>
      <c r="AY166" s="16" t="s">
        <v>141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6" t="s">
        <v>82</v>
      </c>
      <c r="BK166" s="233">
        <f>ROUND(I166*H166,2)</f>
        <v>0</v>
      </c>
      <c r="BL166" s="16" t="s">
        <v>147</v>
      </c>
      <c r="BM166" s="232" t="s">
        <v>282</v>
      </c>
    </row>
    <row r="167" s="2" customFormat="1">
      <c r="A167" s="37"/>
      <c r="B167" s="38"/>
      <c r="C167" s="39"/>
      <c r="D167" s="243" t="s">
        <v>204</v>
      </c>
      <c r="E167" s="39"/>
      <c r="F167" s="244" t="s">
        <v>283</v>
      </c>
      <c r="G167" s="39"/>
      <c r="H167" s="39"/>
      <c r="I167" s="245"/>
      <c r="J167" s="39"/>
      <c r="K167" s="39"/>
      <c r="L167" s="43"/>
      <c r="M167" s="246"/>
      <c r="N167" s="24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204</v>
      </c>
      <c r="AU167" s="16" t="s">
        <v>82</v>
      </c>
    </row>
    <row r="168" s="2" customFormat="1" ht="62.7" customHeight="1">
      <c r="A168" s="37"/>
      <c r="B168" s="38"/>
      <c r="C168" s="234" t="s">
        <v>284</v>
      </c>
      <c r="D168" s="234" t="s">
        <v>172</v>
      </c>
      <c r="E168" s="235" t="s">
        <v>285</v>
      </c>
      <c r="F168" s="236" t="s">
        <v>286</v>
      </c>
      <c r="G168" s="237" t="s">
        <v>161</v>
      </c>
      <c r="H168" s="238">
        <v>3</v>
      </c>
      <c r="I168" s="239"/>
      <c r="J168" s="240">
        <f>ROUND(I168*H168,2)</f>
        <v>0</v>
      </c>
      <c r="K168" s="236" t="s">
        <v>146</v>
      </c>
      <c r="L168" s="43"/>
      <c r="M168" s="241" t="s">
        <v>1</v>
      </c>
      <c r="N168" s="242" t="s">
        <v>40</v>
      </c>
      <c r="O168" s="90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2" t="s">
        <v>175</v>
      </c>
      <c r="AT168" s="232" t="s">
        <v>172</v>
      </c>
      <c r="AU168" s="232" t="s">
        <v>82</v>
      </c>
      <c r="AY168" s="16" t="s">
        <v>141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6" t="s">
        <v>82</v>
      </c>
      <c r="BK168" s="233">
        <f>ROUND(I168*H168,2)</f>
        <v>0</v>
      </c>
      <c r="BL168" s="16" t="s">
        <v>175</v>
      </c>
      <c r="BM168" s="232" t="s">
        <v>287</v>
      </c>
    </row>
    <row r="169" s="2" customFormat="1" ht="37.8" customHeight="1">
      <c r="A169" s="37"/>
      <c r="B169" s="38"/>
      <c r="C169" s="220" t="s">
        <v>288</v>
      </c>
      <c r="D169" s="220" t="s">
        <v>142</v>
      </c>
      <c r="E169" s="221" t="s">
        <v>289</v>
      </c>
      <c r="F169" s="222" t="s">
        <v>290</v>
      </c>
      <c r="G169" s="223" t="s">
        <v>161</v>
      </c>
      <c r="H169" s="224">
        <v>5</v>
      </c>
      <c r="I169" s="225"/>
      <c r="J169" s="226">
        <f>ROUND(I169*H169,2)</f>
        <v>0</v>
      </c>
      <c r="K169" s="222" t="s">
        <v>146</v>
      </c>
      <c r="L169" s="227"/>
      <c r="M169" s="228" t="s">
        <v>1</v>
      </c>
      <c r="N169" s="229" t="s">
        <v>40</v>
      </c>
      <c r="O169" s="90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2" t="s">
        <v>147</v>
      </c>
      <c r="AT169" s="232" t="s">
        <v>142</v>
      </c>
      <c r="AU169" s="232" t="s">
        <v>82</v>
      </c>
      <c r="AY169" s="16" t="s">
        <v>141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6" t="s">
        <v>82</v>
      </c>
      <c r="BK169" s="233">
        <f>ROUND(I169*H169,2)</f>
        <v>0</v>
      </c>
      <c r="BL169" s="16" t="s">
        <v>147</v>
      </c>
      <c r="BM169" s="232" t="s">
        <v>291</v>
      </c>
    </row>
    <row r="170" s="2" customFormat="1">
      <c r="A170" s="37"/>
      <c r="B170" s="38"/>
      <c r="C170" s="39"/>
      <c r="D170" s="243" t="s">
        <v>204</v>
      </c>
      <c r="E170" s="39"/>
      <c r="F170" s="244" t="s">
        <v>292</v>
      </c>
      <c r="G170" s="39"/>
      <c r="H170" s="39"/>
      <c r="I170" s="245"/>
      <c r="J170" s="39"/>
      <c r="K170" s="39"/>
      <c r="L170" s="43"/>
      <c r="M170" s="246"/>
      <c r="N170" s="247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204</v>
      </c>
      <c r="AU170" s="16" t="s">
        <v>82</v>
      </c>
    </row>
    <row r="171" s="2" customFormat="1" ht="37.8" customHeight="1">
      <c r="A171" s="37"/>
      <c r="B171" s="38"/>
      <c r="C171" s="220" t="s">
        <v>293</v>
      </c>
      <c r="D171" s="220" t="s">
        <v>142</v>
      </c>
      <c r="E171" s="221" t="s">
        <v>294</v>
      </c>
      <c r="F171" s="222" t="s">
        <v>295</v>
      </c>
      <c r="G171" s="223" t="s">
        <v>161</v>
      </c>
      <c r="H171" s="224">
        <v>1</v>
      </c>
      <c r="I171" s="225"/>
      <c r="J171" s="226">
        <f>ROUND(I171*H171,2)</f>
        <v>0</v>
      </c>
      <c r="K171" s="222" t="s">
        <v>146</v>
      </c>
      <c r="L171" s="227"/>
      <c r="M171" s="228" t="s">
        <v>1</v>
      </c>
      <c r="N171" s="229" t="s">
        <v>40</v>
      </c>
      <c r="O171" s="90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2" t="s">
        <v>147</v>
      </c>
      <c r="AT171" s="232" t="s">
        <v>142</v>
      </c>
      <c r="AU171" s="232" t="s">
        <v>82</v>
      </c>
      <c r="AY171" s="16" t="s">
        <v>141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6" t="s">
        <v>82</v>
      </c>
      <c r="BK171" s="233">
        <f>ROUND(I171*H171,2)</f>
        <v>0</v>
      </c>
      <c r="BL171" s="16" t="s">
        <v>147</v>
      </c>
      <c r="BM171" s="232" t="s">
        <v>296</v>
      </c>
    </row>
    <row r="172" s="2" customFormat="1" ht="24.15" customHeight="1">
      <c r="A172" s="37"/>
      <c r="B172" s="38"/>
      <c r="C172" s="220" t="s">
        <v>297</v>
      </c>
      <c r="D172" s="220" t="s">
        <v>142</v>
      </c>
      <c r="E172" s="221" t="s">
        <v>298</v>
      </c>
      <c r="F172" s="222" t="s">
        <v>299</v>
      </c>
      <c r="G172" s="223" t="s">
        <v>161</v>
      </c>
      <c r="H172" s="224">
        <v>6</v>
      </c>
      <c r="I172" s="225"/>
      <c r="J172" s="226">
        <f>ROUND(I172*H172,2)</f>
        <v>0</v>
      </c>
      <c r="K172" s="222" t="s">
        <v>146</v>
      </c>
      <c r="L172" s="227"/>
      <c r="M172" s="228" t="s">
        <v>1</v>
      </c>
      <c r="N172" s="229" t="s">
        <v>40</v>
      </c>
      <c r="O172" s="90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147</v>
      </c>
      <c r="AT172" s="232" t="s">
        <v>142</v>
      </c>
      <c r="AU172" s="232" t="s">
        <v>82</v>
      </c>
      <c r="AY172" s="16" t="s">
        <v>141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6" t="s">
        <v>82</v>
      </c>
      <c r="BK172" s="233">
        <f>ROUND(I172*H172,2)</f>
        <v>0</v>
      </c>
      <c r="BL172" s="16" t="s">
        <v>147</v>
      </c>
      <c r="BM172" s="232" t="s">
        <v>300</v>
      </c>
    </row>
    <row r="173" s="2" customFormat="1" ht="24.15" customHeight="1">
      <c r="A173" s="37"/>
      <c r="B173" s="38"/>
      <c r="C173" s="220" t="s">
        <v>301</v>
      </c>
      <c r="D173" s="220" t="s">
        <v>142</v>
      </c>
      <c r="E173" s="221" t="s">
        <v>302</v>
      </c>
      <c r="F173" s="222" t="s">
        <v>303</v>
      </c>
      <c r="G173" s="223" t="s">
        <v>161</v>
      </c>
      <c r="H173" s="224">
        <v>6</v>
      </c>
      <c r="I173" s="225"/>
      <c r="J173" s="226">
        <f>ROUND(I173*H173,2)</f>
        <v>0</v>
      </c>
      <c r="K173" s="222" t="s">
        <v>146</v>
      </c>
      <c r="L173" s="227"/>
      <c r="M173" s="228" t="s">
        <v>1</v>
      </c>
      <c r="N173" s="229" t="s">
        <v>40</v>
      </c>
      <c r="O173" s="90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2" t="s">
        <v>147</v>
      </c>
      <c r="AT173" s="232" t="s">
        <v>142</v>
      </c>
      <c r="AU173" s="232" t="s">
        <v>82</v>
      </c>
      <c r="AY173" s="16" t="s">
        <v>141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6" t="s">
        <v>82</v>
      </c>
      <c r="BK173" s="233">
        <f>ROUND(I173*H173,2)</f>
        <v>0</v>
      </c>
      <c r="BL173" s="16" t="s">
        <v>147</v>
      </c>
      <c r="BM173" s="232" t="s">
        <v>304</v>
      </c>
    </row>
    <row r="174" s="2" customFormat="1" ht="24.15" customHeight="1">
      <c r="A174" s="37"/>
      <c r="B174" s="38"/>
      <c r="C174" s="220" t="s">
        <v>305</v>
      </c>
      <c r="D174" s="220" t="s">
        <v>142</v>
      </c>
      <c r="E174" s="221" t="s">
        <v>306</v>
      </c>
      <c r="F174" s="222" t="s">
        <v>307</v>
      </c>
      <c r="G174" s="223" t="s">
        <v>161</v>
      </c>
      <c r="H174" s="224">
        <v>6</v>
      </c>
      <c r="I174" s="225"/>
      <c r="J174" s="226">
        <f>ROUND(I174*H174,2)</f>
        <v>0</v>
      </c>
      <c r="K174" s="222" t="s">
        <v>146</v>
      </c>
      <c r="L174" s="227"/>
      <c r="M174" s="228" t="s">
        <v>1</v>
      </c>
      <c r="N174" s="229" t="s">
        <v>40</v>
      </c>
      <c r="O174" s="90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2" t="s">
        <v>147</v>
      </c>
      <c r="AT174" s="232" t="s">
        <v>142</v>
      </c>
      <c r="AU174" s="232" t="s">
        <v>82</v>
      </c>
      <c r="AY174" s="16" t="s">
        <v>141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6" t="s">
        <v>82</v>
      </c>
      <c r="BK174" s="233">
        <f>ROUND(I174*H174,2)</f>
        <v>0</v>
      </c>
      <c r="BL174" s="16" t="s">
        <v>147</v>
      </c>
      <c r="BM174" s="232" t="s">
        <v>308</v>
      </c>
    </row>
    <row r="175" s="2" customFormat="1" ht="49.05" customHeight="1">
      <c r="A175" s="37"/>
      <c r="B175" s="38"/>
      <c r="C175" s="234" t="s">
        <v>309</v>
      </c>
      <c r="D175" s="234" t="s">
        <v>172</v>
      </c>
      <c r="E175" s="235" t="s">
        <v>310</v>
      </c>
      <c r="F175" s="236" t="s">
        <v>311</v>
      </c>
      <c r="G175" s="237" t="s">
        <v>161</v>
      </c>
      <c r="H175" s="238">
        <v>6</v>
      </c>
      <c r="I175" s="239"/>
      <c r="J175" s="240">
        <f>ROUND(I175*H175,2)</f>
        <v>0</v>
      </c>
      <c r="K175" s="236" t="s">
        <v>146</v>
      </c>
      <c r="L175" s="43"/>
      <c r="M175" s="241" t="s">
        <v>1</v>
      </c>
      <c r="N175" s="242" t="s">
        <v>40</v>
      </c>
      <c r="O175" s="90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2" t="s">
        <v>175</v>
      </c>
      <c r="AT175" s="232" t="s">
        <v>172</v>
      </c>
      <c r="AU175" s="232" t="s">
        <v>82</v>
      </c>
      <c r="AY175" s="16" t="s">
        <v>141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6" t="s">
        <v>82</v>
      </c>
      <c r="BK175" s="233">
        <f>ROUND(I175*H175,2)</f>
        <v>0</v>
      </c>
      <c r="BL175" s="16" t="s">
        <v>175</v>
      </c>
      <c r="BM175" s="232" t="s">
        <v>312</v>
      </c>
    </row>
    <row r="176" s="2" customFormat="1" ht="24.15" customHeight="1">
      <c r="A176" s="37"/>
      <c r="B176" s="38"/>
      <c r="C176" s="234" t="s">
        <v>313</v>
      </c>
      <c r="D176" s="234" t="s">
        <v>172</v>
      </c>
      <c r="E176" s="235" t="s">
        <v>314</v>
      </c>
      <c r="F176" s="236" t="s">
        <v>315</v>
      </c>
      <c r="G176" s="237" t="s">
        <v>161</v>
      </c>
      <c r="H176" s="238">
        <v>6</v>
      </c>
      <c r="I176" s="239"/>
      <c r="J176" s="240">
        <f>ROUND(I176*H176,2)</f>
        <v>0</v>
      </c>
      <c r="K176" s="236" t="s">
        <v>146</v>
      </c>
      <c r="L176" s="43"/>
      <c r="M176" s="241" t="s">
        <v>1</v>
      </c>
      <c r="N176" s="242" t="s">
        <v>40</v>
      </c>
      <c r="O176" s="90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2" t="s">
        <v>175</v>
      </c>
      <c r="AT176" s="232" t="s">
        <v>172</v>
      </c>
      <c r="AU176" s="232" t="s">
        <v>82</v>
      </c>
      <c r="AY176" s="16" t="s">
        <v>141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6" t="s">
        <v>82</v>
      </c>
      <c r="BK176" s="233">
        <f>ROUND(I176*H176,2)</f>
        <v>0</v>
      </c>
      <c r="BL176" s="16" t="s">
        <v>175</v>
      </c>
      <c r="BM176" s="232" t="s">
        <v>316</v>
      </c>
    </row>
    <row r="177" s="2" customFormat="1" ht="24.15" customHeight="1">
      <c r="A177" s="37"/>
      <c r="B177" s="38"/>
      <c r="C177" s="234" t="s">
        <v>317</v>
      </c>
      <c r="D177" s="234" t="s">
        <v>172</v>
      </c>
      <c r="E177" s="235" t="s">
        <v>318</v>
      </c>
      <c r="F177" s="236" t="s">
        <v>319</v>
      </c>
      <c r="G177" s="237" t="s">
        <v>161</v>
      </c>
      <c r="H177" s="238">
        <v>6</v>
      </c>
      <c r="I177" s="239"/>
      <c r="J177" s="240">
        <f>ROUND(I177*H177,2)</f>
        <v>0</v>
      </c>
      <c r="K177" s="236" t="s">
        <v>146</v>
      </c>
      <c r="L177" s="43"/>
      <c r="M177" s="241" t="s">
        <v>1</v>
      </c>
      <c r="N177" s="242" t="s">
        <v>40</v>
      </c>
      <c r="O177" s="90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2" t="s">
        <v>175</v>
      </c>
      <c r="AT177" s="232" t="s">
        <v>172</v>
      </c>
      <c r="AU177" s="232" t="s">
        <v>82</v>
      </c>
      <c r="AY177" s="16" t="s">
        <v>141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6" t="s">
        <v>82</v>
      </c>
      <c r="BK177" s="233">
        <f>ROUND(I177*H177,2)</f>
        <v>0</v>
      </c>
      <c r="BL177" s="16" t="s">
        <v>175</v>
      </c>
      <c r="BM177" s="232" t="s">
        <v>320</v>
      </c>
    </row>
    <row r="178" s="2" customFormat="1" ht="24.15" customHeight="1">
      <c r="A178" s="37"/>
      <c r="B178" s="38"/>
      <c r="C178" s="234" t="s">
        <v>321</v>
      </c>
      <c r="D178" s="234" t="s">
        <v>172</v>
      </c>
      <c r="E178" s="235" t="s">
        <v>322</v>
      </c>
      <c r="F178" s="236" t="s">
        <v>323</v>
      </c>
      <c r="G178" s="237" t="s">
        <v>161</v>
      </c>
      <c r="H178" s="238">
        <v>6</v>
      </c>
      <c r="I178" s="239"/>
      <c r="J178" s="240">
        <f>ROUND(I178*H178,2)</f>
        <v>0</v>
      </c>
      <c r="K178" s="236" t="s">
        <v>146</v>
      </c>
      <c r="L178" s="43"/>
      <c r="M178" s="241" t="s">
        <v>1</v>
      </c>
      <c r="N178" s="242" t="s">
        <v>40</v>
      </c>
      <c r="O178" s="90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2" t="s">
        <v>175</v>
      </c>
      <c r="AT178" s="232" t="s">
        <v>172</v>
      </c>
      <c r="AU178" s="232" t="s">
        <v>82</v>
      </c>
      <c r="AY178" s="16" t="s">
        <v>141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6" t="s">
        <v>82</v>
      </c>
      <c r="BK178" s="233">
        <f>ROUND(I178*H178,2)</f>
        <v>0</v>
      </c>
      <c r="BL178" s="16" t="s">
        <v>175</v>
      </c>
      <c r="BM178" s="232" t="s">
        <v>324</v>
      </c>
    </row>
    <row r="179" s="2" customFormat="1" ht="24.15" customHeight="1">
      <c r="A179" s="37"/>
      <c r="B179" s="38"/>
      <c r="C179" s="234" t="s">
        <v>325</v>
      </c>
      <c r="D179" s="234" t="s">
        <v>172</v>
      </c>
      <c r="E179" s="235" t="s">
        <v>326</v>
      </c>
      <c r="F179" s="236" t="s">
        <v>327</v>
      </c>
      <c r="G179" s="237" t="s">
        <v>161</v>
      </c>
      <c r="H179" s="238">
        <v>6</v>
      </c>
      <c r="I179" s="239"/>
      <c r="J179" s="240">
        <f>ROUND(I179*H179,2)</f>
        <v>0</v>
      </c>
      <c r="K179" s="236" t="s">
        <v>146</v>
      </c>
      <c r="L179" s="43"/>
      <c r="M179" s="241" t="s">
        <v>1</v>
      </c>
      <c r="N179" s="242" t="s">
        <v>40</v>
      </c>
      <c r="O179" s="90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2" t="s">
        <v>175</v>
      </c>
      <c r="AT179" s="232" t="s">
        <v>172</v>
      </c>
      <c r="AU179" s="232" t="s">
        <v>82</v>
      </c>
      <c r="AY179" s="16" t="s">
        <v>141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6" t="s">
        <v>82</v>
      </c>
      <c r="BK179" s="233">
        <f>ROUND(I179*H179,2)</f>
        <v>0</v>
      </c>
      <c r="BL179" s="16" t="s">
        <v>175</v>
      </c>
      <c r="BM179" s="232" t="s">
        <v>328</v>
      </c>
    </row>
    <row r="180" s="2" customFormat="1" ht="101.25" customHeight="1">
      <c r="A180" s="37"/>
      <c r="B180" s="38"/>
      <c r="C180" s="234" t="s">
        <v>329</v>
      </c>
      <c r="D180" s="234" t="s">
        <v>172</v>
      </c>
      <c r="E180" s="235" t="s">
        <v>330</v>
      </c>
      <c r="F180" s="236" t="s">
        <v>331</v>
      </c>
      <c r="G180" s="237" t="s">
        <v>161</v>
      </c>
      <c r="H180" s="238">
        <v>1</v>
      </c>
      <c r="I180" s="239"/>
      <c r="J180" s="240">
        <f>ROUND(I180*H180,2)</f>
        <v>0</v>
      </c>
      <c r="K180" s="236" t="s">
        <v>146</v>
      </c>
      <c r="L180" s="43"/>
      <c r="M180" s="241" t="s">
        <v>1</v>
      </c>
      <c r="N180" s="242" t="s">
        <v>40</v>
      </c>
      <c r="O180" s="90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2" t="s">
        <v>175</v>
      </c>
      <c r="AT180" s="232" t="s">
        <v>172</v>
      </c>
      <c r="AU180" s="232" t="s">
        <v>82</v>
      </c>
      <c r="AY180" s="16" t="s">
        <v>141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6" t="s">
        <v>82</v>
      </c>
      <c r="BK180" s="233">
        <f>ROUND(I180*H180,2)</f>
        <v>0</v>
      </c>
      <c r="BL180" s="16" t="s">
        <v>175</v>
      </c>
      <c r="BM180" s="232" t="s">
        <v>332</v>
      </c>
    </row>
    <row r="181" s="2" customFormat="1" ht="24.15" customHeight="1">
      <c r="A181" s="37"/>
      <c r="B181" s="38"/>
      <c r="C181" s="234" t="s">
        <v>333</v>
      </c>
      <c r="D181" s="234" t="s">
        <v>172</v>
      </c>
      <c r="E181" s="235" t="s">
        <v>334</v>
      </c>
      <c r="F181" s="236" t="s">
        <v>335</v>
      </c>
      <c r="G181" s="237" t="s">
        <v>161</v>
      </c>
      <c r="H181" s="238">
        <v>12</v>
      </c>
      <c r="I181" s="239"/>
      <c r="J181" s="240">
        <f>ROUND(I181*H181,2)</f>
        <v>0</v>
      </c>
      <c r="K181" s="236" t="s">
        <v>146</v>
      </c>
      <c r="L181" s="43"/>
      <c r="M181" s="241" t="s">
        <v>1</v>
      </c>
      <c r="N181" s="242" t="s">
        <v>40</v>
      </c>
      <c r="O181" s="90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2" t="s">
        <v>175</v>
      </c>
      <c r="AT181" s="232" t="s">
        <v>172</v>
      </c>
      <c r="AU181" s="232" t="s">
        <v>82</v>
      </c>
      <c r="AY181" s="16" t="s">
        <v>141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6" t="s">
        <v>82</v>
      </c>
      <c r="BK181" s="233">
        <f>ROUND(I181*H181,2)</f>
        <v>0</v>
      </c>
      <c r="BL181" s="16" t="s">
        <v>175</v>
      </c>
      <c r="BM181" s="232" t="s">
        <v>336</v>
      </c>
    </row>
    <row r="182" s="2" customFormat="1" ht="37.8" customHeight="1">
      <c r="A182" s="37"/>
      <c r="B182" s="38"/>
      <c r="C182" s="234" t="s">
        <v>337</v>
      </c>
      <c r="D182" s="234" t="s">
        <v>172</v>
      </c>
      <c r="E182" s="235" t="s">
        <v>338</v>
      </c>
      <c r="F182" s="236" t="s">
        <v>339</v>
      </c>
      <c r="G182" s="237" t="s">
        <v>161</v>
      </c>
      <c r="H182" s="238">
        <v>1</v>
      </c>
      <c r="I182" s="239"/>
      <c r="J182" s="240">
        <f>ROUND(I182*H182,2)</f>
        <v>0</v>
      </c>
      <c r="K182" s="236" t="s">
        <v>146</v>
      </c>
      <c r="L182" s="43"/>
      <c r="M182" s="248" t="s">
        <v>1</v>
      </c>
      <c r="N182" s="249" t="s">
        <v>40</v>
      </c>
      <c r="O182" s="250"/>
      <c r="P182" s="251">
        <f>O182*H182</f>
        <v>0</v>
      </c>
      <c r="Q182" s="251">
        <v>0</v>
      </c>
      <c r="R182" s="251">
        <f>Q182*H182</f>
        <v>0</v>
      </c>
      <c r="S182" s="251">
        <v>0</v>
      </c>
      <c r="T182" s="25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2" t="s">
        <v>175</v>
      </c>
      <c r="AT182" s="232" t="s">
        <v>172</v>
      </c>
      <c r="AU182" s="232" t="s">
        <v>82</v>
      </c>
      <c r="AY182" s="16" t="s">
        <v>141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6" t="s">
        <v>82</v>
      </c>
      <c r="BK182" s="233">
        <f>ROUND(I182*H182,2)</f>
        <v>0</v>
      </c>
      <c r="BL182" s="16" t="s">
        <v>175</v>
      </c>
      <c r="BM182" s="232" t="s">
        <v>340</v>
      </c>
    </row>
    <row r="183" s="2" customFormat="1" ht="6.96" customHeight="1">
      <c r="A183" s="37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+AxHzwtG/zoysKqyUQm8+y3O3l/u45UtaY47mlB5hWf8XBs7w+nYBaAbT8SNzUkWXgIo30/NKpD17qzzP59Igg==" hashValue="/ZgW7YID4Qhg2Q0vHhIRcukqoF7k8brDlUlmSX3dvalwT0zMhQc6FUZn6RKLJ4dhXVC3I2oyTejLRnmlrqCa4Q==" algorithmName="SHA-512" password="CC35"/>
  <autoFilter ref="C124:K18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341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ROUND((SUM(BE125:BE146)),  2)</f>
        <v>0</v>
      </c>
      <c r="G37" s="37"/>
      <c r="H37" s="37"/>
      <c r="I37" s="164">
        <v>0.20999999999999999</v>
      </c>
      <c r="J37" s="163">
        <f>ROUND(((SUM(BE125:BE146))*I37),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ROUND((SUM(BF125:BF146)),  2)</f>
        <v>0</v>
      </c>
      <c r="G38" s="37"/>
      <c r="H38" s="37"/>
      <c r="I38" s="164">
        <v>0.14999999999999999</v>
      </c>
      <c r="J38" s="163">
        <f>ROUND(((SUM(BF125:BF146))*I38),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ROUND((SUM(BG125:BG146)),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ROUND((SUM(BH125:BH146)),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ROUND((SUM(BI125:BI146)),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SO1.1.2 - dálkové ovládání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SO1.1.2 - dálkové ovládání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138</v>
      </c>
      <c r="F126" s="209" t="s">
        <v>139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SUM(P127:P146)</f>
        <v>0</v>
      </c>
      <c r="Q126" s="214"/>
      <c r="R126" s="215">
        <f>SUM(R127:R146)</f>
        <v>0</v>
      </c>
      <c r="S126" s="214"/>
      <c r="T126" s="216">
        <f>SUM(T127:T146)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140</v>
      </c>
      <c r="AT126" s="218" t="s">
        <v>74</v>
      </c>
      <c r="AU126" s="218" t="s">
        <v>75</v>
      </c>
      <c r="AY126" s="217" t="s">
        <v>141</v>
      </c>
      <c r="BK126" s="219">
        <f>SUM(BK127:BK146)</f>
        <v>0</v>
      </c>
    </row>
    <row r="127" s="2" customFormat="1" ht="24.15" customHeight="1">
      <c r="A127" s="37"/>
      <c r="B127" s="38"/>
      <c r="C127" s="220" t="s">
        <v>82</v>
      </c>
      <c r="D127" s="220" t="s">
        <v>142</v>
      </c>
      <c r="E127" s="221" t="s">
        <v>342</v>
      </c>
      <c r="F127" s="222" t="s">
        <v>343</v>
      </c>
      <c r="G127" s="223" t="s">
        <v>161</v>
      </c>
      <c r="H127" s="224">
        <v>3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147</v>
      </c>
      <c r="AT127" s="232" t="s">
        <v>142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147</v>
      </c>
      <c r="BM127" s="232" t="s">
        <v>344</v>
      </c>
    </row>
    <row r="128" s="2" customFormat="1" ht="24.15" customHeight="1">
      <c r="A128" s="37"/>
      <c r="B128" s="38"/>
      <c r="C128" s="220" t="s">
        <v>84</v>
      </c>
      <c r="D128" s="220" t="s">
        <v>142</v>
      </c>
      <c r="E128" s="221" t="s">
        <v>345</v>
      </c>
      <c r="F128" s="222" t="s">
        <v>346</v>
      </c>
      <c r="G128" s="223" t="s">
        <v>161</v>
      </c>
      <c r="H128" s="224">
        <v>3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147</v>
      </c>
      <c r="AT128" s="232" t="s">
        <v>142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147</v>
      </c>
      <c r="BM128" s="232" t="s">
        <v>347</v>
      </c>
    </row>
    <row r="129" s="2" customFormat="1" ht="49.05" customHeight="1">
      <c r="A129" s="37"/>
      <c r="B129" s="38"/>
      <c r="C129" s="234" t="s">
        <v>92</v>
      </c>
      <c r="D129" s="234" t="s">
        <v>172</v>
      </c>
      <c r="E129" s="235" t="s">
        <v>348</v>
      </c>
      <c r="F129" s="236" t="s">
        <v>349</v>
      </c>
      <c r="G129" s="237" t="s">
        <v>161</v>
      </c>
      <c r="H129" s="238">
        <v>62</v>
      </c>
      <c r="I129" s="239"/>
      <c r="J129" s="240">
        <f>ROUND(I129*H129,2)</f>
        <v>0</v>
      </c>
      <c r="K129" s="236" t="s">
        <v>146</v>
      </c>
      <c r="L129" s="43"/>
      <c r="M129" s="241" t="s">
        <v>1</v>
      </c>
      <c r="N129" s="242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175</v>
      </c>
      <c r="AT129" s="232" t="s">
        <v>172</v>
      </c>
      <c r="AU129" s="232" t="s">
        <v>82</v>
      </c>
      <c r="AY129" s="16" t="s">
        <v>141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175</v>
      </c>
      <c r="BM129" s="232" t="s">
        <v>350</v>
      </c>
    </row>
    <row r="130" s="2" customFormat="1" ht="62.7" customHeight="1">
      <c r="A130" s="37"/>
      <c r="B130" s="38"/>
      <c r="C130" s="234" t="s">
        <v>140</v>
      </c>
      <c r="D130" s="234" t="s">
        <v>172</v>
      </c>
      <c r="E130" s="235" t="s">
        <v>351</v>
      </c>
      <c r="F130" s="236" t="s">
        <v>352</v>
      </c>
      <c r="G130" s="237" t="s">
        <v>161</v>
      </c>
      <c r="H130" s="238">
        <v>62</v>
      </c>
      <c r="I130" s="239"/>
      <c r="J130" s="240">
        <f>ROUND(I130*H130,2)</f>
        <v>0</v>
      </c>
      <c r="K130" s="236" t="s">
        <v>146</v>
      </c>
      <c r="L130" s="43"/>
      <c r="M130" s="241" t="s">
        <v>1</v>
      </c>
      <c r="N130" s="242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175</v>
      </c>
      <c r="AT130" s="232" t="s">
        <v>172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175</v>
      </c>
      <c r="BM130" s="232" t="s">
        <v>353</v>
      </c>
    </row>
    <row r="131" s="2" customFormat="1" ht="49.05" customHeight="1">
      <c r="A131" s="37"/>
      <c r="B131" s="38"/>
      <c r="C131" s="234" t="s">
        <v>158</v>
      </c>
      <c r="D131" s="234" t="s">
        <v>172</v>
      </c>
      <c r="E131" s="235" t="s">
        <v>354</v>
      </c>
      <c r="F131" s="236" t="s">
        <v>355</v>
      </c>
      <c r="G131" s="237" t="s">
        <v>161</v>
      </c>
      <c r="H131" s="238">
        <v>1</v>
      </c>
      <c r="I131" s="239"/>
      <c r="J131" s="240">
        <f>ROUND(I131*H131,2)</f>
        <v>0</v>
      </c>
      <c r="K131" s="236" t="s">
        <v>146</v>
      </c>
      <c r="L131" s="43"/>
      <c r="M131" s="241" t="s">
        <v>1</v>
      </c>
      <c r="N131" s="242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175</v>
      </c>
      <c r="AT131" s="232" t="s">
        <v>172</v>
      </c>
      <c r="AU131" s="232" t="s">
        <v>82</v>
      </c>
      <c r="AY131" s="16" t="s">
        <v>141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175</v>
      </c>
      <c r="BM131" s="232" t="s">
        <v>356</v>
      </c>
    </row>
    <row r="132" s="2" customFormat="1">
      <c r="A132" s="37"/>
      <c r="B132" s="38"/>
      <c r="C132" s="39"/>
      <c r="D132" s="243" t="s">
        <v>204</v>
      </c>
      <c r="E132" s="39"/>
      <c r="F132" s="244" t="s">
        <v>357</v>
      </c>
      <c r="G132" s="39"/>
      <c r="H132" s="39"/>
      <c r="I132" s="245"/>
      <c r="J132" s="39"/>
      <c r="K132" s="39"/>
      <c r="L132" s="43"/>
      <c r="M132" s="246"/>
      <c r="N132" s="24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204</v>
      </c>
      <c r="AU132" s="16" t="s">
        <v>82</v>
      </c>
    </row>
    <row r="133" s="2" customFormat="1" ht="24.15" customHeight="1">
      <c r="A133" s="37"/>
      <c r="B133" s="38"/>
      <c r="C133" s="234" t="s">
        <v>163</v>
      </c>
      <c r="D133" s="234" t="s">
        <v>172</v>
      </c>
      <c r="E133" s="235" t="s">
        <v>358</v>
      </c>
      <c r="F133" s="236" t="s">
        <v>359</v>
      </c>
      <c r="G133" s="237" t="s">
        <v>161</v>
      </c>
      <c r="H133" s="238">
        <v>1</v>
      </c>
      <c r="I133" s="239"/>
      <c r="J133" s="240">
        <f>ROUND(I133*H133,2)</f>
        <v>0</v>
      </c>
      <c r="K133" s="236" t="s">
        <v>146</v>
      </c>
      <c r="L133" s="43"/>
      <c r="M133" s="241" t="s">
        <v>1</v>
      </c>
      <c r="N133" s="242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175</v>
      </c>
      <c r="AT133" s="232" t="s">
        <v>172</v>
      </c>
      <c r="AU133" s="232" t="s">
        <v>82</v>
      </c>
      <c r="AY133" s="16" t="s">
        <v>141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175</v>
      </c>
      <c r="BM133" s="232" t="s">
        <v>360</v>
      </c>
    </row>
    <row r="134" s="2" customFormat="1">
      <c r="A134" s="37"/>
      <c r="B134" s="38"/>
      <c r="C134" s="39"/>
      <c r="D134" s="243" t="s">
        <v>204</v>
      </c>
      <c r="E134" s="39"/>
      <c r="F134" s="244" t="s">
        <v>361</v>
      </c>
      <c r="G134" s="39"/>
      <c r="H134" s="39"/>
      <c r="I134" s="245"/>
      <c r="J134" s="39"/>
      <c r="K134" s="39"/>
      <c r="L134" s="43"/>
      <c r="M134" s="246"/>
      <c r="N134" s="24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204</v>
      </c>
      <c r="AU134" s="16" t="s">
        <v>82</v>
      </c>
    </row>
    <row r="135" s="2" customFormat="1" ht="37.8" customHeight="1">
      <c r="A135" s="37"/>
      <c r="B135" s="38"/>
      <c r="C135" s="234" t="s">
        <v>167</v>
      </c>
      <c r="D135" s="234" t="s">
        <v>172</v>
      </c>
      <c r="E135" s="235" t="s">
        <v>362</v>
      </c>
      <c r="F135" s="236" t="s">
        <v>363</v>
      </c>
      <c r="G135" s="237" t="s">
        <v>161</v>
      </c>
      <c r="H135" s="238">
        <v>1</v>
      </c>
      <c r="I135" s="239"/>
      <c r="J135" s="240">
        <f>ROUND(I135*H135,2)</f>
        <v>0</v>
      </c>
      <c r="K135" s="236" t="s">
        <v>146</v>
      </c>
      <c r="L135" s="43"/>
      <c r="M135" s="241" t="s">
        <v>1</v>
      </c>
      <c r="N135" s="242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175</v>
      </c>
      <c r="AT135" s="232" t="s">
        <v>172</v>
      </c>
      <c r="AU135" s="232" t="s">
        <v>82</v>
      </c>
      <c r="AY135" s="16" t="s">
        <v>141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175</v>
      </c>
      <c r="BM135" s="232" t="s">
        <v>364</v>
      </c>
    </row>
    <row r="136" s="2" customFormat="1" ht="37.8" customHeight="1">
      <c r="A136" s="37"/>
      <c r="B136" s="38"/>
      <c r="C136" s="234" t="s">
        <v>171</v>
      </c>
      <c r="D136" s="234" t="s">
        <v>172</v>
      </c>
      <c r="E136" s="235" t="s">
        <v>365</v>
      </c>
      <c r="F136" s="236" t="s">
        <v>366</v>
      </c>
      <c r="G136" s="237" t="s">
        <v>161</v>
      </c>
      <c r="H136" s="238">
        <v>1</v>
      </c>
      <c r="I136" s="239"/>
      <c r="J136" s="240">
        <f>ROUND(I136*H136,2)</f>
        <v>0</v>
      </c>
      <c r="K136" s="236" t="s">
        <v>146</v>
      </c>
      <c r="L136" s="43"/>
      <c r="M136" s="241" t="s">
        <v>1</v>
      </c>
      <c r="N136" s="242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175</v>
      </c>
      <c r="AT136" s="232" t="s">
        <v>172</v>
      </c>
      <c r="AU136" s="232" t="s">
        <v>82</v>
      </c>
      <c r="AY136" s="16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175</v>
      </c>
      <c r="BM136" s="232" t="s">
        <v>367</v>
      </c>
    </row>
    <row r="137" s="2" customFormat="1" ht="49.05" customHeight="1">
      <c r="A137" s="37"/>
      <c r="B137" s="38"/>
      <c r="C137" s="234" t="s">
        <v>177</v>
      </c>
      <c r="D137" s="234" t="s">
        <v>172</v>
      </c>
      <c r="E137" s="235" t="s">
        <v>368</v>
      </c>
      <c r="F137" s="236" t="s">
        <v>369</v>
      </c>
      <c r="G137" s="237" t="s">
        <v>370</v>
      </c>
      <c r="H137" s="238">
        <v>15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175</v>
      </c>
      <c r="AT137" s="232" t="s">
        <v>172</v>
      </c>
      <c r="AU137" s="232" t="s">
        <v>82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175</v>
      </c>
      <c r="BM137" s="232" t="s">
        <v>371</v>
      </c>
    </row>
    <row r="138" s="2" customFormat="1" ht="76.35" customHeight="1">
      <c r="A138" s="37"/>
      <c r="B138" s="38"/>
      <c r="C138" s="234" t="s">
        <v>181</v>
      </c>
      <c r="D138" s="234" t="s">
        <v>172</v>
      </c>
      <c r="E138" s="235" t="s">
        <v>372</v>
      </c>
      <c r="F138" s="236" t="s">
        <v>373</v>
      </c>
      <c r="G138" s="237" t="s">
        <v>370</v>
      </c>
      <c r="H138" s="238">
        <v>8</v>
      </c>
      <c r="I138" s="239"/>
      <c r="J138" s="240">
        <f>ROUND(I138*H138,2)</f>
        <v>0</v>
      </c>
      <c r="K138" s="236" t="s">
        <v>146</v>
      </c>
      <c r="L138" s="43"/>
      <c r="M138" s="241" t="s">
        <v>1</v>
      </c>
      <c r="N138" s="242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175</v>
      </c>
      <c r="AT138" s="232" t="s">
        <v>172</v>
      </c>
      <c r="AU138" s="232" t="s">
        <v>82</v>
      </c>
      <c r="AY138" s="16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175</v>
      </c>
      <c r="BM138" s="232" t="s">
        <v>374</v>
      </c>
    </row>
    <row r="139" s="2" customFormat="1" ht="24.15" customHeight="1">
      <c r="A139" s="37"/>
      <c r="B139" s="38"/>
      <c r="C139" s="234" t="s">
        <v>185</v>
      </c>
      <c r="D139" s="234" t="s">
        <v>172</v>
      </c>
      <c r="E139" s="235" t="s">
        <v>375</v>
      </c>
      <c r="F139" s="236" t="s">
        <v>376</v>
      </c>
      <c r="G139" s="237" t="s">
        <v>161</v>
      </c>
      <c r="H139" s="238">
        <v>21</v>
      </c>
      <c r="I139" s="239"/>
      <c r="J139" s="240">
        <f>ROUND(I139*H139,2)</f>
        <v>0</v>
      </c>
      <c r="K139" s="236" t="s">
        <v>146</v>
      </c>
      <c r="L139" s="43"/>
      <c r="M139" s="241" t="s">
        <v>1</v>
      </c>
      <c r="N139" s="242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175</v>
      </c>
      <c r="AT139" s="232" t="s">
        <v>172</v>
      </c>
      <c r="AU139" s="232" t="s">
        <v>82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175</v>
      </c>
      <c r="BM139" s="232" t="s">
        <v>377</v>
      </c>
    </row>
    <row r="140" s="2" customFormat="1">
      <c r="A140" s="37"/>
      <c r="B140" s="38"/>
      <c r="C140" s="39"/>
      <c r="D140" s="243" t="s">
        <v>204</v>
      </c>
      <c r="E140" s="39"/>
      <c r="F140" s="244" t="s">
        <v>378</v>
      </c>
      <c r="G140" s="39"/>
      <c r="H140" s="39"/>
      <c r="I140" s="245"/>
      <c r="J140" s="39"/>
      <c r="K140" s="39"/>
      <c r="L140" s="43"/>
      <c r="M140" s="246"/>
      <c r="N140" s="24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204</v>
      </c>
      <c r="AU140" s="16" t="s">
        <v>82</v>
      </c>
    </row>
    <row r="141" s="2" customFormat="1" ht="24.15" customHeight="1">
      <c r="A141" s="37"/>
      <c r="B141" s="38"/>
      <c r="C141" s="234" t="s">
        <v>189</v>
      </c>
      <c r="D141" s="234" t="s">
        <v>172</v>
      </c>
      <c r="E141" s="235" t="s">
        <v>379</v>
      </c>
      <c r="F141" s="236" t="s">
        <v>380</v>
      </c>
      <c r="G141" s="237" t="s">
        <v>370</v>
      </c>
      <c r="H141" s="238">
        <v>20</v>
      </c>
      <c r="I141" s="239"/>
      <c r="J141" s="240">
        <f>ROUND(I141*H141,2)</f>
        <v>0</v>
      </c>
      <c r="K141" s="236" t="s">
        <v>146</v>
      </c>
      <c r="L141" s="43"/>
      <c r="M141" s="241" t="s">
        <v>1</v>
      </c>
      <c r="N141" s="242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175</v>
      </c>
      <c r="AT141" s="232" t="s">
        <v>172</v>
      </c>
      <c r="AU141" s="232" t="s">
        <v>82</v>
      </c>
      <c r="AY141" s="16" t="s">
        <v>141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175</v>
      </c>
      <c r="BM141" s="232" t="s">
        <v>381</v>
      </c>
    </row>
    <row r="142" s="2" customFormat="1" ht="37.8" customHeight="1">
      <c r="A142" s="37"/>
      <c r="B142" s="38"/>
      <c r="C142" s="234" t="s">
        <v>193</v>
      </c>
      <c r="D142" s="234" t="s">
        <v>172</v>
      </c>
      <c r="E142" s="235" t="s">
        <v>382</v>
      </c>
      <c r="F142" s="236" t="s">
        <v>383</v>
      </c>
      <c r="G142" s="237" t="s">
        <v>370</v>
      </c>
      <c r="H142" s="238">
        <v>20</v>
      </c>
      <c r="I142" s="239"/>
      <c r="J142" s="240">
        <f>ROUND(I142*H142,2)</f>
        <v>0</v>
      </c>
      <c r="K142" s="236" t="s">
        <v>146</v>
      </c>
      <c r="L142" s="43"/>
      <c r="M142" s="241" t="s">
        <v>1</v>
      </c>
      <c r="N142" s="242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175</v>
      </c>
      <c r="AT142" s="232" t="s">
        <v>172</v>
      </c>
      <c r="AU142" s="232" t="s">
        <v>82</v>
      </c>
      <c r="AY142" s="16" t="s">
        <v>141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175</v>
      </c>
      <c r="BM142" s="232" t="s">
        <v>384</v>
      </c>
    </row>
    <row r="143" s="2" customFormat="1" ht="37.8" customHeight="1">
      <c r="A143" s="37"/>
      <c r="B143" s="38"/>
      <c r="C143" s="234" t="s">
        <v>197</v>
      </c>
      <c r="D143" s="234" t="s">
        <v>172</v>
      </c>
      <c r="E143" s="235" t="s">
        <v>385</v>
      </c>
      <c r="F143" s="236" t="s">
        <v>386</v>
      </c>
      <c r="G143" s="237" t="s">
        <v>370</v>
      </c>
      <c r="H143" s="238">
        <v>10</v>
      </c>
      <c r="I143" s="239"/>
      <c r="J143" s="240">
        <f>ROUND(I143*H143,2)</f>
        <v>0</v>
      </c>
      <c r="K143" s="236" t="s">
        <v>146</v>
      </c>
      <c r="L143" s="43"/>
      <c r="M143" s="241" t="s">
        <v>1</v>
      </c>
      <c r="N143" s="242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175</v>
      </c>
      <c r="AT143" s="232" t="s">
        <v>172</v>
      </c>
      <c r="AU143" s="232" t="s">
        <v>82</v>
      </c>
      <c r="AY143" s="16" t="s">
        <v>141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175</v>
      </c>
      <c r="BM143" s="232" t="s">
        <v>387</v>
      </c>
    </row>
    <row r="144" s="2" customFormat="1" ht="62.7" customHeight="1">
      <c r="A144" s="37"/>
      <c r="B144" s="38"/>
      <c r="C144" s="234" t="s">
        <v>8</v>
      </c>
      <c r="D144" s="234" t="s">
        <v>172</v>
      </c>
      <c r="E144" s="235" t="s">
        <v>388</v>
      </c>
      <c r="F144" s="236" t="s">
        <v>389</v>
      </c>
      <c r="G144" s="237" t="s">
        <v>161</v>
      </c>
      <c r="H144" s="238">
        <v>7</v>
      </c>
      <c r="I144" s="239"/>
      <c r="J144" s="240">
        <f>ROUND(I144*H144,2)</f>
        <v>0</v>
      </c>
      <c r="K144" s="236" t="s">
        <v>146</v>
      </c>
      <c r="L144" s="43"/>
      <c r="M144" s="241" t="s">
        <v>1</v>
      </c>
      <c r="N144" s="242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175</v>
      </c>
      <c r="AT144" s="232" t="s">
        <v>172</v>
      </c>
      <c r="AU144" s="232" t="s">
        <v>82</v>
      </c>
      <c r="AY144" s="16" t="s">
        <v>141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175</v>
      </c>
      <c r="BM144" s="232" t="s">
        <v>390</v>
      </c>
    </row>
    <row r="145" s="2" customFormat="1" ht="37.8" customHeight="1">
      <c r="A145" s="37"/>
      <c r="B145" s="38"/>
      <c r="C145" s="234" t="s">
        <v>206</v>
      </c>
      <c r="D145" s="234" t="s">
        <v>172</v>
      </c>
      <c r="E145" s="235" t="s">
        <v>338</v>
      </c>
      <c r="F145" s="236" t="s">
        <v>339</v>
      </c>
      <c r="G145" s="237" t="s">
        <v>161</v>
      </c>
      <c r="H145" s="238">
        <v>1</v>
      </c>
      <c r="I145" s="239"/>
      <c r="J145" s="240">
        <f>ROUND(I145*H145,2)</f>
        <v>0</v>
      </c>
      <c r="K145" s="236" t="s">
        <v>146</v>
      </c>
      <c r="L145" s="43"/>
      <c r="M145" s="241" t="s">
        <v>1</v>
      </c>
      <c r="N145" s="242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175</v>
      </c>
      <c r="AT145" s="232" t="s">
        <v>172</v>
      </c>
      <c r="AU145" s="232" t="s">
        <v>82</v>
      </c>
      <c r="AY145" s="16" t="s">
        <v>141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175</v>
      </c>
      <c r="BM145" s="232" t="s">
        <v>391</v>
      </c>
    </row>
    <row r="146" s="2" customFormat="1" ht="101.25" customHeight="1">
      <c r="A146" s="37"/>
      <c r="B146" s="38"/>
      <c r="C146" s="234" t="s">
        <v>210</v>
      </c>
      <c r="D146" s="234" t="s">
        <v>172</v>
      </c>
      <c r="E146" s="235" t="s">
        <v>330</v>
      </c>
      <c r="F146" s="236" t="s">
        <v>331</v>
      </c>
      <c r="G146" s="237" t="s">
        <v>161</v>
      </c>
      <c r="H146" s="238">
        <v>1</v>
      </c>
      <c r="I146" s="239"/>
      <c r="J146" s="240">
        <f>ROUND(I146*H146,2)</f>
        <v>0</v>
      </c>
      <c r="K146" s="236" t="s">
        <v>146</v>
      </c>
      <c r="L146" s="43"/>
      <c r="M146" s="248" t="s">
        <v>1</v>
      </c>
      <c r="N146" s="249" t="s">
        <v>40</v>
      </c>
      <c r="O146" s="250"/>
      <c r="P146" s="251">
        <f>O146*H146</f>
        <v>0</v>
      </c>
      <c r="Q146" s="251">
        <v>0</v>
      </c>
      <c r="R146" s="251">
        <f>Q146*H146</f>
        <v>0</v>
      </c>
      <c r="S146" s="251">
        <v>0</v>
      </c>
      <c r="T146" s="25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175</v>
      </c>
      <c r="AT146" s="232" t="s">
        <v>172</v>
      </c>
      <c r="AU146" s="232" t="s">
        <v>82</v>
      </c>
      <c r="AY146" s="16" t="s">
        <v>141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175</v>
      </c>
      <c r="BM146" s="232" t="s">
        <v>392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rtY0FCOFeRqEGIKL0lqjT21z9s5CHVNvcQIouj1KQlg0N9iuGFs+9n3sL140YXGvR0xw3PfkjedrdveuJL5teA==" hashValue="sxC03VsaFUio7Pw/i5Tw7L/+TCq4Z+34PYMNkF+MEf1cvalKVG+byJvH3N4Px3EgxlTblvC7vTCeuy8L0R9mFA==" algorithmName="SHA-512" password="CC35"/>
  <autoFilter ref="C124:K14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393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ROUND((SUM(BE125:BE141)),  2)</f>
        <v>0</v>
      </c>
      <c r="G37" s="37"/>
      <c r="H37" s="37"/>
      <c r="I37" s="164">
        <v>0.20999999999999999</v>
      </c>
      <c r="J37" s="163">
        <f>ROUND(((SUM(BE125:BE141))*I37),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ROUND((SUM(BF125:BF141)),  2)</f>
        <v>0</v>
      </c>
      <c r="G38" s="37"/>
      <c r="H38" s="37"/>
      <c r="I38" s="164">
        <v>0.14999999999999999</v>
      </c>
      <c r="J38" s="163">
        <f>ROUND(((SUM(BF125:BF141))*I38),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ROUND((SUM(BG125:BG141)),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ROUND((SUM(BH125:BH141)),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ROUND((SUM(BI125:BI141)),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SO1.1.3 - DŘT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SO1.1.3 - DŘT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138</v>
      </c>
      <c r="F126" s="209" t="s">
        <v>139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SUM(P127:P141)</f>
        <v>0</v>
      </c>
      <c r="Q126" s="214"/>
      <c r="R126" s="215">
        <f>SUM(R127:R141)</f>
        <v>0</v>
      </c>
      <c r="S126" s="214"/>
      <c r="T126" s="216">
        <f>SUM(T127:T141)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140</v>
      </c>
      <c r="AT126" s="218" t="s">
        <v>74</v>
      </c>
      <c r="AU126" s="218" t="s">
        <v>75</v>
      </c>
      <c r="AY126" s="217" t="s">
        <v>141</v>
      </c>
      <c r="BK126" s="219">
        <f>SUM(BK127:BK141)</f>
        <v>0</v>
      </c>
    </row>
    <row r="127" s="2" customFormat="1" ht="37.8" customHeight="1">
      <c r="A127" s="37"/>
      <c r="B127" s="38"/>
      <c r="C127" s="220" t="s">
        <v>82</v>
      </c>
      <c r="D127" s="220" t="s">
        <v>142</v>
      </c>
      <c r="E127" s="221" t="s">
        <v>394</v>
      </c>
      <c r="F127" s="222" t="s">
        <v>395</v>
      </c>
      <c r="G127" s="223" t="s">
        <v>161</v>
      </c>
      <c r="H127" s="224">
        <v>1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147</v>
      </c>
      <c r="AT127" s="232" t="s">
        <v>142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147</v>
      </c>
      <c r="BM127" s="232" t="s">
        <v>396</v>
      </c>
    </row>
    <row r="128" s="2" customFormat="1" ht="37.8" customHeight="1">
      <c r="A128" s="37"/>
      <c r="B128" s="38"/>
      <c r="C128" s="220" t="s">
        <v>84</v>
      </c>
      <c r="D128" s="220" t="s">
        <v>142</v>
      </c>
      <c r="E128" s="221" t="s">
        <v>397</v>
      </c>
      <c r="F128" s="222" t="s">
        <v>398</v>
      </c>
      <c r="G128" s="223" t="s">
        <v>161</v>
      </c>
      <c r="H128" s="224">
        <v>30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147</v>
      </c>
      <c r="AT128" s="232" t="s">
        <v>142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147</v>
      </c>
      <c r="BM128" s="232" t="s">
        <v>399</v>
      </c>
    </row>
    <row r="129" s="2" customFormat="1" ht="62.7" customHeight="1">
      <c r="A129" s="37"/>
      <c r="B129" s="38"/>
      <c r="C129" s="220" t="s">
        <v>92</v>
      </c>
      <c r="D129" s="220" t="s">
        <v>142</v>
      </c>
      <c r="E129" s="221" t="s">
        <v>400</v>
      </c>
      <c r="F129" s="222" t="s">
        <v>401</v>
      </c>
      <c r="G129" s="223" t="s">
        <v>161</v>
      </c>
      <c r="H129" s="224">
        <v>1</v>
      </c>
      <c r="I129" s="225"/>
      <c r="J129" s="226">
        <f>ROUND(I129*H129,2)</f>
        <v>0</v>
      </c>
      <c r="K129" s="222" t="s">
        <v>146</v>
      </c>
      <c r="L129" s="227"/>
      <c r="M129" s="228" t="s">
        <v>1</v>
      </c>
      <c r="N129" s="229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147</v>
      </c>
      <c r="AT129" s="232" t="s">
        <v>142</v>
      </c>
      <c r="AU129" s="232" t="s">
        <v>82</v>
      </c>
      <c r="AY129" s="16" t="s">
        <v>141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147</v>
      </c>
      <c r="BM129" s="232" t="s">
        <v>402</v>
      </c>
    </row>
    <row r="130" s="2" customFormat="1" ht="37.8" customHeight="1">
      <c r="A130" s="37"/>
      <c r="B130" s="38"/>
      <c r="C130" s="220" t="s">
        <v>140</v>
      </c>
      <c r="D130" s="220" t="s">
        <v>142</v>
      </c>
      <c r="E130" s="221" t="s">
        <v>403</v>
      </c>
      <c r="F130" s="222" t="s">
        <v>404</v>
      </c>
      <c r="G130" s="223" t="s">
        <v>161</v>
      </c>
      <c r="H130" s="224">
        <v>1</v>
      </c>
      <c r="I130" s="225"/>
      <c r="J130" s="226">
        <f>ROUND(I130*H130,2)</f>
        <v>0</v>
      </c>
      <c r="K130" s="222" t="s">
        <v>146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147</v>
      </c>
      <c r="AT130" s="232" t="s">
        <v>142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147</v>
      </c>
      <c r="BM130" s="232" t="s">
        <v>405</v>
      </c>
    </row>
    <row r="131" s="2" customFormat="1" ht="49.05" customHeight="1">
      <c r="A131" s="37"/>
      <c r="B131" s="38"/>
      <c r="C131" s="220" t="s">
        <v>158</v>
      </c>
      <c r="D131" s="220" t="s">
        <v>142</v>
      </c>
      <c r="E131" s="221" t="s">
        <v>406</v>
      </c>
      <c r="F131" s="222" t="s">
        <v>407</v>
      </c>
      <c r="G131" s="223" t="s">
        <v>161</v>
      </c>
      <c r="H131" s="224">
        <v>1</v>
      </c>
      <c r="I131" s="225"/>
      <c r="J131" s="226">
        <f>ROUND(I131*H131,2)</f>
        <v>0</v>
      </c>
      <c r="K131" s="222" t="s">
        <v>146</v>
      </c>
      <c r="L131" s="227"/>
      <c r="M131" s="228" t="s">
        <v>1</v>
      </c>
      <c r="N131" s="229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147</v>
      </c>
      <c r="AT131" s="232" t="s">
        <v>142</v>
      </c>
      <c r="AU131" s="232" t="s">
        <v>82</v>
      </c>
      <c r="AY131" s="16" t="s">
        <v>141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147</v>
      </c>
      <c r="BM131" s="232" t="s">
        <v>408</v>
      </c>
    </row>
    <row r="132" s="2" customFormat="1" ht="49.05" customHeight="1">
      <c r="A132" s="37"/>
      <c r="B132" s="38"/>
      <c r="C132" s="234" t="s">
        <v>163</v>
      </c>
      <c r="D132" s="234" t="s">
        <v>172</v>
      </c>
      <c r="E132" s="235" t="s">
        <v>409</v>
      </c>
      <c r="F132" s="236" t="s">
        <v>410</v>
      </c>
      <c r="G132" s="237" t="s">
        <v>161</v>
      </c>
      <c r="H132" s="238">
        <v>1</v>
      </c>
      <c r="I132" s="239"/>
      <c r="J132" s="240">
        <f>ROUND(I132*H132,2)</f>
        <v>0</v>
      </c>
      <c r="K132" s="236" t="s">
        <v>146</v>
      </c>
      <c r="L132" s="43"/>
      <c r="M132" s="241" t="s">
        <v>1</v>
      </c>
      <c r="N132" s="242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175</v>
      </c>
      <c r="AT132" s="232" t="s">
        <v>172</v>
      </c>
      <c r="AU132" s="232" t="s">
        <v>82</v>
      </c>
      <c r="AY132" s="16" t="s">
        <v>141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175</v>
      </c>
      <c r="BM132" s="232" t="s">
        <v>411</v>
      </c>
    </row>
    <row r="133" s="2" customFormat="1" ht="101.25" customHeight="1">
      <c r="A133" s="37"/>
      <c r="B133" s="38"/>
      <c r="C133" s="234" t="s">
        <v>167</v>
      </c>
      <c r="D133" s="234" t="s">
        <v>172</v>
      </c>
      <c r="E133" s="235" t="s">
        <v>412</v>
      </c>
      <c r="F133" s="236" t="s">
        <v>413</v>
      </c>
      <c r="G133" s="237" t="s">
        <v>161</v>
      </c>
      <c r="H133" s="238">
        <v>1</v>
      </c>
      <c r="I133" s="239"/>
      <c r="J133" s="240">
        <f>ROUND(I133*H133,2)</f>
        <v>0</v>
      </c>
      <c r="K133" s="236" t="s">
        <v>146</v>
      </c>
      <c r="L133" s="43"/>
      <c r="M133" s="241" t="s">
        <v>1</v>
      </c>
      <c r="N133" s="242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175</v>
      </c>
      <c r="AT133" s="232" t="s">
        <v>172</v>
      </c>
      <c r="AU133" s="232" t="s">
        <v>82</v>
      </c>
      <c r="AY133" s="16" t="s">
        <v>141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175</v>
      </c>
      <c r="BM133" s="232" t="s">
        <v>414</v>
      </c>
    </row>
    <row r="134" s="2" customFormat="1" ht="24.15" customHeight="1">
      <c r="A134" s="37"/>
      <c r="B134" s="38"/>
      <c r="C134" s="234" t="s">
        <v>171</v>
      </c>
      <c r="D134" s="234" t="s">
        <v>172</v>
      </c>
      <c r="E134" s="235" t="s">
        <v>415</v>
      </c>
      <c r="F134" s="236" t="s">
        <v>416</v>
      </c>
      <c r="G134" s="237" t="s">
        <v>161</v>
      </c>
      <c r="H134" s="238">
        <v>1</v>
      </c>
      <c r="I134" s="239"/>
      <c r="J134" s="240">
        <f>ROUND(I134*H134,2)</f>
        <v>0</v>
      </c>
      <c r="K134" s="236" t="s">
        <v>146</v>
      </c>
      <c r="L134" s="43"/>
      <c r="M134" s="241" t="s">
        <v>1</v>
      </c>
      <c r="N134" s="242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175</v>
      </c>
      <c r="AT134" s="232" t="s">
        <v>172</v>
      </c>
      <c r="AU134" s="232" t="s">
        <v>82</v>
      </c>
      <c r="AY134" s="16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175</v>
      </c>
      <c r="BM134" s="232" t="s">
        <v>417</v>
      </c>
    </row>
    <row r="135" s="2" customFormat="1" ht="76.35" customHeight="1">
      <c r="A135" s="37"/>
      <c r="B135" s="38"/>
      <c r="C135" s="234" t="s">
        <v>177</v>
      </c>
      <c r="D135" s="234" t="s">
        <v>172</v>
      </c>
      <c r="E135" s="235" t="s">
        <v>418</v>
      </c>
      <c r="F135" s="236" t="s">
        <v>419</v>
      </c>
      <c r="G135" s="237" t="s">
        <v>161</v>
      </c>
      <c r="H135" s="238">
        <v>2</v>
      </c>
      <c r="I135" s="239"/>
      <c r="J135" s="240">
        <f>ROUND(I135*H135,2)</f>
        <v>0</v>
      </c>
      <c r="K135" s="236" t="s">
        <v>146</v>
      </c>
      <c r="L135" s="43"/>
      <c r="M135" s="241" t="s">
        <v>1</v>
      </c>
      <c r="N135" s="242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175</v>
      </c>
      <c r="AT135" s="232" t="s">
        <v>172</v>
      </c>
      <c r="AU135" s="232" t="s">
        <v>82</v>
      </c>
      <c r="AY135" s="16" t="s">
        <v>141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175</v>
      </c>
      <c r="BM135" s="232" t="s">
        <v>420</v>
      </c>
    </row>
    <row r="136" s="2" customFormat="1" ht="24.15" customHeight="1">
      <c r="A136" s="37"/>
      <c r="B136" s="38"/>
      <c r="C136" s="234" t="s">
        <v>181</v>
      </c>
      <c r="D136" s="234" t="s">
        <v>172</v>
      </c>
      <c r="E136" s="235" t="s">
        <v>421</v>
      </c>
      <c r="F136" s="236" t="s">
        <v>422</v>
      </c>
      <c r="G136" s="237" t="s">
        <v>161</v>
      </c>
      <c r="H136" s="238">
        <v>1</v>
      </c>
      <c r="I136" s="239"/>
      <c r="J136" s="240">
        <f>ROUND(I136*H136,2)</f>
        <v>0</v>
      </c>
      <c r="K136" s="236" t="s">
        <v>146</v>
      </c>
      <c r="L136" s="43"/>
      <c r="M136" s="241" t="s">
        <v>1</v>
      </c>
      <c r="N136" s="242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175</v>
      </c>
      <c r="AT136" s="232" t="s">
        <v>172</v>
      </c>
      <c r="AU136" s="232" t="s">
        <v>82</v>
      </c>
      <c r="AY136" s="16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175</v>
      </c>
      <c r="BM136" s="232" t="s">
        <v>423</v>
      </c>
    </row>
    <row r="137" s="2" customFormat="1" ht="24.15" customHeight="1">
      <c r="A137" s="37"/>
      <c r="B137" s="38"/>
      <c r="C137" s="234" t="s">
        <v>185</v>
      </c>
      <c r="D137" s="234" t="s">
        <v>172</v>
      </c>
      <c r="E137" s="235" t="s">
        <v>424</v>
      </c>
      <c r="F137" s="236" t="s">
        <v>425</v>
      </c>
      <c r="G137" s="237" t="s">
        <v>161</v>
      </c>
      <c r="H137" s="238">
        <v>1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175</v>
      </c>
      <c r="AT137" s="232" t="s">
        <v>172</v>
      </c>
      <c r="AU137" s="232" t="s">
        <v>82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175</v>
      </c>
      <c r="BM137" s="232" t="s">
        <v>426</v>
      </c>
    </row>
    <row r="138" s="2" customFormat="1" ht="24.15" customHeight="1">
      <c r="A138" s="37"/>
      <c r="B138" s="38"/>
      <c r="C138" s="234" t="s">
        <v>189</v>
      </c>
      <c r="D138" s="234" t="s">
        <v>172</v>
      </c>
      <c r="E138" s="235" t="s">
        <v>427</v>
      </c>
      <c r="F138" s="236" t="s">
        <v>428</v>
      </c>
      <c r="G138" s="237" t="s">
        <v>161</v>
      </c>
      <c r="H138" s="238">
        <v>1</v>
      </c>
      <c r="I138" s="239"/>
      <c r="J138" s="240">
        <f>ROUND(I138*H138,2)</f>
        <v>0</v>
      </c>
      <c r="K138" s="236" t="s">
        <v>146</v>
      </c>
      <c r="L138" s="43"/>
      <c r="M138" s="241" t="s">
        <v>1</v>
      </c>
      <c r="N138" s="242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175</v>
      </c>
      <c r="AT138" s="232" t="s">
        <v>172</v>
      </c>
      <c r="AU138" s="232" t="s">
        <v>82</v>
      </c>
      <c r="AY138" s="16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175</v>
      </c>
      <c r="BM138" s="232" t="s">
        <v>429</v>
      </c>
    </row>
    <row r="139" s="2" customFormat="1" ht="24.15" customHeight="1">
      <c r="A139" s="37"/>
      <c r="B139" s="38"/>
      <c r="C139" s="234" t="s">
        <v>193</v>
      </c>
      <c r="D139" s="234" t="s">
        <v>172</v>
      </c>
      <c r="E139" s="235" t="s">
        <v>430</v>
      </c>
      <c r="F139" s="236" t="s">
        <v>431</v>
      </c>
      <c r="G139" s="237" t="s">
        <v>161</v>
      </c>
      <c r="H139" s="238">
        <v>1</v>
      </c>
      <c r="I139" s="239"/>
      <c r="J139" s="240">
        <f>ROUND(I139*H139,2)</f>
        <v>0</v>
      </c>
      <c r="K139" s="236" t="s">
        <v>146</v>
      </c>
      <c r="L139" s="43"/>
      <c r="M139" s="241" t="s">
        <v>1</v>
      </c>
      <c r="N139" s="242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175</v>
      </c>
      <c r="AT139" s="232" t="s">
        <v>172</v>
      </c>
      <c r="AU139" s="232" t="s">
        <v>82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175</v>
      </c>
      <c r="BM139" s="232" t="s">
        <v>432</v>
      </c>
    </row>
    <row r="140" s="2" customFormat="1" ht="24.15" customHeight="1">
      <c r="A140" s="37"/>
      <c r="B140" s="38"/>
      <c r="C140" s="234" t="s">
        <v>197</v>
      </c>
      <c r="D140" s="234" t="s">
        <v>172</v>
      </c>
      <c r="E140" s="235" t="s">
        <v>433</v>
      </c>
      <c r="F140" s="236" t="s">
        <v>434</v>
      </c>
      <c r="G140" s="237" t="s">
        <v>161</v>
      </c>
      <c r="H140" s="238">
        <v>1</v>
      </c>
      <c r="I140" s="239"/>
      <c r="J140" s="240">
        <f>ROUND(I140*H140,2)</f>
        <v>0</v>
      </c>
      <c r="K140" s="236" t="s">
        <v>146</v>
      </c>
      <c r="L140" s="43"/>
      <c r="M140" s="241" t="s">
        <v>1</v>
      </c>
      <c r="N140" s="242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175</v>
      </c>
      <c r="AT140" s="232" t="s">
        <v>172</v>
      </c>
      <c r="AU140" s="232" t="s">
        <v>82</v>
      </c>
      <c r="AY140" s="16" t="s">
        <v>141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175</v>
      </c>
      <c r="BM140" s="232" t="s">
        <v>435</v>
      </c>
    </row>
    <row r="141" s="2" customFormat="1" ht="101.25" customHeight="1">
      <c r="A141" s="37"/>
      <c r="B141" s="38"/>
      <c r="C141" s="234" t="s">
        <v>8</v>
      </c>
      <c r="D141" s="234" t="s">
        <v>172</v>
      </c>
      <c r="E141" s="235" t="s">
        <v>330</v>
      </c>
      <c r="F141" s="236" t="s">
        <v>331</v>
      </c>
      <c r="G141" s="237" t="s">
        <v>161</v>
      </c>
      <c r="H141" s="238">
        <v>1</v>
      </c>
      <c r="I141" s="239"/>
      <c r="J141" s="240">
        <f>ROUND(I141*H141,2)</f>
        <v>0</v>
      </c>
      <c r="K141" s="236" t="s">
        <v>146</v>
      </c>
      <c r="L141" s="43"/>
      <c r="M141" s="248" t="s">
        <v>1</v>
      </c>
      <c r="N141" s="249" t="s">
        <v>40</v>
      </c>
      <c r="O141" s="250"/>
      <c r="P141" s="251">
        <f>O141*H141</f>
        <v>0</v>
      </c>
      <c r="Q141" s="251">
        <v>0</v>
      </c>
      <c r="R141" s="251">
        <f>Q141*H141</f>
        <v>0</v>
      </c>
      <c r="S141" s="251">
        <v>0</v>
      </c>
      <c r="T141" s="25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175</v>
      </c>
      <c r="AT141" s="232" t="s">
        <v>172</v>
      </c>
      <c r="AU141" s="232" t="s">
        <v>82</v>
      </c>
      <c r="AY141" s="16" t="s">
        <v>141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175</v>
      </c>
      <c r="BM141" s="232" t="s">
        <v>436</v>
      </c>
    </row>
    <row r="142" s="2" customFormat="1" ht="6.96" customHeight="1">
      <c r="A142" s="37"/>
      <c r="B142" s="65"/>
      <c r="C142" s="66"/>
      <c r="D142" s="66"/>
      <c r="E142" s="66"/>
      <c r="F142" s="66"/>
      <c r="G142" s="66"/>
      <c r="H142" s="66"/>
      <c r="I142" s="66"/>
      <c r="J142" s="66"/>
      <c r="K142" s="66"/>
      <c r="L142" s="43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sheet="1" autoFilter="0" formatColumns="0" formatRows="0" objects="1" scenarios="1" spinCount="100000" saltValue="Oko3/AnAg6UFRsVJI/Ftd9e7CjowPeKY9XIrBaa10iUbRyEZElApVmq4fcCK8ijSvAw91N3a9yeT9WhzUFvMIQ==" hashValue="XydzngbjRW2YnS9LSa0CkgR1b0pEdqvmEPHkkndAxRmGrJcDsK99hvOhB9wWdS7xqDoFzK10Tio1b3l7KZtVLQ==" algorithmName="SHA-512" password="CC35"/>
  <autoFilter ref="C124:K14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437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ROUND((SUM(BE125:BE147)),  2)</f>
        <v>0</v>
      </c>
      <c r="G37" s="37"/>
      <c r="H37" s="37"/>
      <c r="I37" s="164">
        <v>0.20999999999999999</v>
      </c>
      <c r="J37" s="163">
        <f>ROUND(((SUM(BE125:BE147))*I37),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ROUND((SUM(BF125:BF147)),  2)</f>
        <v>0</v>
      </c>
      <c r="G38" s="37"/>
      <c r="H38" s="37"/>
      <c r="I38" s="164">
        <v>0.14999999999999999</v>
      </c>
      <c r="J38" s="163">
        <f>ROUND(((SUM(BF125:BF147))*I38),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ROUND((SUM(BG125:BG147)),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ROUND((SUM(BH125:BH147)),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ROUND((SUM(BI125:BI147)),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SO1.1.4 - TV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SO1.1.4 - TV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138</v>
      </c>
      <c r="F126" s="209" t="s">
        <v>139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SUM(P127:P147)</f>
        <v>0</v>
      </c>
      <c r="Q126" s="214"/>
      <c r="R126" s="215">
        <f>SUM(R127:R147)</f>
        <v>0</v>
      </c>
      <c r="S126" s="214"/>
      <c r="T126" s="216">
        <f>SUM(T127:T147)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140</v>
      </c>
      <c r="AT126" s="218" t="s">
        <v>74</v>
      </c>
      <c r="AU126" s="218" t="s">
        <v>75</v>
      </c>
      <c r="AY126" s="217" t="s">
        <v>141</v>
      </c>
      <c r="BK126" s="219">
        <f>SUM(BK127:BK147)</f>
        <v>0</v>
      </c>
    </row>
    <row r="127" s="2" customFormat="1" ht="24.15" customHeight="1">
      <c r="A127" s="37"/>
      <c r="B127" s="38"/>
      <c r="C127" s="220" t="s">
        <v>82</v>
      </c>
      <c r="D127" s="220" t="s">
        <v>142</v>
      </c>
      <c r="E127" s="221" t="s">
        <v>438</v>
      </c>
      <c r="F127" s="222" t="s">
        <v>439</v>
      </c>
      <c r="G127" s="223" t="s">
        <v>161</v>
      </c>
      <c r="H127" s="224">
        <v>23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147</v>
      </c>
      <c r="AT127" s="232" t="s">
        <v>142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147</v>
      </c>
      <c r="BM127" s="232" t="s">
        <v>440</v>
      </c>
    </row>
    <row r="128" s="2" customFormat="1" ht="24.15" customHeight="1">
      <c r="A128" s="37"/>
      <c r="B128" s="38"/>
      <c r="C128" s="220" t="s">
        <v>84</v>
      </c>
      <c r="D128" s="220" t="s">
        <v>142</v>
      </c>
      <c r="E128" s="221" t="s">
        <v>441</v>
      </c>
      <c r="F128" s="222" t="s">
        <v>442</v>
      </c>
      <c r="G128" s="223" t="s">
        <v>161</v>
      </c>
      <c r="H128" s="224">
        <v>6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147</v>
      </c>
      <c r="AT128" s="232" t="s">
        <v>142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147</v>
      </c>
      <c r="BM128" s="232" t="s">
        <v>443</v>
      </c>
    </row>
    <row r="129" s="2" customFormat="1">
      <c r="A129" s="37"/>
      <c r="B129" s="38"/>
      <c r="C129" s="39"/>
      <c r="D129" s="243" t="s">
        <v>204</v>
      </c>
      <c r="E129" s="39"/>
      <c r="F129" s="244" t="s">
        <v>444</v>
      </c>
      <c r="G129" s="39"/>
      <c r="H129" s="39"/>
      <c r="I129" s="245"/>
      <c r="J129" s="39"/>
      <c r="K129" s="39"/>
      <c r="L129" s="43"/>
      <c r="M129" s="246"/>
      <c r="N129" s="247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204</v>
      </c>
      <c r="AU129" s="16" t="s">
        <v>82</v>
      </c>
    </row>
    <row r="130" s="2" customFormat="1" ht="24.15" customHeight="1">
      <c r="A130" s="37"/>
      <c r="B130" s="38"/>
      <c r="C130" s="220" t="s">
        <v>92</v>
      </c>
      <c r="D130" s="220" t="s">
        <v>142</v>
      </c>
      <c r="E130" s="221" t="s">
        <v>445</v>
      </c>
      <c r="F130" s="222" t="s">
        <v>446</v>
      </c>
      <c r="G130" s="223" t="s">
        <v>161</v>
      </c>
      <c r="H130" s="224">
        <v>29</v>
      </c>
      <c r="I130" s="225"/>
      <c r="J130" s="226">
        <f>ROUND(I130*H130,2)</f>
        <v>0</v>
      </c>
      <c r="K130" s="222" t="s">
        <v>146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147</v>
      </c>
      <c r="AT130" s="232" t="s">
        <v>142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147</v>
      </c>
      <c r="BM130" s="232" t="s">
        <v>447</v>
      </c>
    </row>
    <row r="131" s="2" customFormat="1" ht="24.15" customHeight="1">
      <c r="A131" s="37"/>
      <c r="B131" s="38"/>
      <c r="C131" s="234" t="s">
        <v>140</v>
      </c>
      <c r="D131" s="234" t="s">
        <v>172</v>
      </c>
      <c r="E131" s="235" t="s">
        <v>448</v>
      </c>
      <c r="F131" s="236" t="s">
        <v>449</v>
      </c>
      <c r="G131" s="237" t="s">
        <v>161</v>
      </c>
      <c r="H131" s="238">
        <v>29</v>
      </c>
      <c r="I131" s="239"/>
      <c r="J131" s="240">
        <f>ROUND(I131*H131,2)</f>
        <v>0</v>
      </c>
      <c r="K131" s="236" t="s">
        <v>146</v>
      </c>
      <c r="L131" s="43"/>
      <c r="M131" s="241" t="s">
        <v>1</v>
      </c>
      <c r="N131" s="242" t="s">
        <v>40</v>
      </c>
      <c r="O131" s="90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175</v>
      </c>
      <c r="AT131" s="232" t="s">
        <v>172</v>
      </c>
      <c r="AU131" s="232" t="s">
        <v>82</v>
      </c>
      <c r="AY131" s="16" t="s">
        <v>141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175</v>
      </c>
      <c r="BM131" s="232" t="s">
        <v>450</v>
      </c>
    </row>
    <row r="132" s="2" customFormat="1" ht="24.15" customHeight="1">
      <c r="A132" s="37"/>
      <c r="B132" s="38"/>
      <c r="C132" s="220" t="s">
        <v>158</v>
      </c>
      <c r="D132" s="220" t="s">
        <v>142</v>
      </c>
      <c r="E132" s="221" t="s">
        <v>451</v>
      </c>
      <c r="F132" s="222" t="s">
        <v>452</v>
      </c>
      <c r="G132" s="223" t="s">
        <v>161</v>
      </c>
      <c r="H132" s="224">
        <v>20</v>
      </c>
      <c r="I132" s="225"/>
      <c r="J132" s="226">
        <f>ROUND(I132*H132,2)</f>
        <v>0</v>
      </c>
      <c r="K132" s="222" t="s">
        <v>146</v>
      </c>
      <c r="L132" s="227"/>
      <c r="M132" s="228" t="s">
        <v>1</v>
      </c>
      <c r="N132" s="229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147</v>
      </c>
      <c r="AT132" s="232" t="s">
        <v>142</v>
      </c>
      <c r="AU132" s="232" t="s">
        <v>82</v>
      </c>
      <c r="AY132" s="16" t="s">
        <v>141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147</v>
      </c>
      <c r="BM132" s="232" t="s">
        <v>453</v>
      </c>
    </row>
    <row r="133" s="2" customFormat="1" ht="24.15" customHeight="1">
      <c r="A133" s="37"/>
      <c r="B133" s="38"/>
      <c r="C133" s="220" t="s">
        <v>163</v>
      </c>
      <c r="D133" s="220" t="s">
        <v>142</v>
      </c>
      <c r="E133" s="221" t="s">
        <v>454</v>
      </c>
      <c r="F133" s="222" t="s">
        <v>455</v>
      </c>
      <c r="G133" s="223" t="s">
        <v>161</v>
      </c>
      <c r="H133" s="224">
        <v>9</v>
      </c>
      <c r="I133" s="225"/>
      <c r="J133" s="226">
        <f>ROUND(I133*H133,2)</f>
        <v>0</v>
      </c>
      <c r="K133" s="222" t="s">
        <v>146</v>
      </c>
      <c r="L133" s="227"/>
      <c r="M133" s="228" t="s">
        <v>1</v>
      </c>
      <c r="N133" s="229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147</v>
      </c>
      <c r="AT133" s="232" t="s">
        <v>142</v>
      </c>
      <c r="AU133" s="232" t="s">
        <v>82</v>
      </c>
      <c r="AY133" s="16" t="s">
        <v>141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147</v>
      </c>
      <c r="BM133" s="232" t="s">
        <v>456</v>
      </c>
    </row>
    <row r="134" s="2" customFormat="1" ht="24.15" customHeight="1">
      <c r="A134" s="37"/>
      <c r="B134" s="38"/>
      <c r="C134" s="220" t="s">
        <v>167</v>
      </c>
      <c r="D134" s="220" t="s">
        <v>142</v>
      </c>
      <c r="E134" s="221" t="s">
        <v>457</v>
      </c>
      <c r="F134" s="222" t="s">
        <v>458</v>
      </c>
      <c r="G134" s="223" t="s">
        <v>161</v>
      </c>
      <c r="H134" s="224">
        <v>29</v>
      </c>
      <c r="I134" s="225"/>
      <c r="J134" s="226">
        <f>ROUND(I134*H134,2)</f>
        <v>0</v>
      </c>
      <c r="K134" s="222" t="s">
        <v>146</v>
      </c>
      <c r="L134" s="227"/>
      <c r="M134" s="228" t="s">
        <v>1</v>
      </c>
      <c r="N134" s="229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147</v>
      </c>
      <c r="AT134" s="232" t="s">
        <v>142</v>
      </c>
      <c r="AU134" s="232" t="s">
        <v>82</v>
      </c>
      <c r="AY134" s="16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147</v>
      </c>
      <c r="BM134" s="232" t="s">
        <v>459</v>
      </c>
    </row>
    <row r="135" s="2" customFormat="1" ht="24.15" customHeight="1">
      <c r="A135" s="37"/>
      <c r="B135" s="38"/>
      <c r="C135" s="220" t="s">
        <v>171</v>
      </c>
      <c r="D135" s="220" t="s">
        <v>142</v>
      </c>
      <c r="E135" s="221" t="s">
        <v>460</v>
      </c>
      <c r="F135" s="222" t="s">
        <v>461</v>
      </c>
      <c r="G135" s="223" t="s">
        <v>161</v>
      </c>
      <c r="H135" s="224">
        <v>29</v>
      </c>
      <c r="I135" s="225"/>
      <c r="J135" s="226">
        <f>ROUND(I135*H135,2)</f>
        <v>0</v>
      </c>
      <c r="K135" s="222" t="s">
        <v>146</v>
      </c>
      <c r="L135" s="227"/>
      <c r="M135" s="228" t="s">
        <v>1</v>
      </c>
      <c r="N135" s="229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147</v>
      </c>
      <c r="AT135" s="232" t="s">
        <v>142</v>
      </c>
      <c r="AU135" s="232" t="s">
        <v>82</v>
      </c>
      <c r="AY135" s="16" t="s">
        <v>141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147</v>
      </c>
      <c r="BM135" s="232" t="s">
        <v>462</v>
      </c>
    </row>
    <row r="136" s="2" customFormat="1" ht="24.15" customHeight="1">
      <c r="A136" s="37"/>
      <c r="B136" s="38"/>
      <c r="C136" s="234" t="s">
        <v>177</v>
      </c>
      <c r="D136" s="234" t="s">
        <v>172</v>
      </c>
      <c r="E136" s="235" t="s">
        <v>463</v>
      </c>
      <c r="F136" s="236" t="s">
        <v>464</v>
      </c>
      <c r="G136" s="237" t="s">
        <v>161</v>
      </c>
      <c r="H136" s="238">
        <v>20</v>
      </c>
      <c r="I136" s="239"/>
      <c r="J136" s="240">
        <f>ROUND(I136*H136,2)</f>
        <v>0</v>
      </c>
      <c r="K136" s="236" t="s">
        <v>146</v>
      </c>
      <c r="L136" s="43"/>
      <c r="M136" s="241" t="s">
        <v>1</v>
      </c>
      <c r="N136" s="242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175</v>
      </c>
      <c r="AT136" s="232" t="s">
        <v>172</v>
      </c>
      <c r="AU136" s="232" t="s">
        <v>82</v>
      </c>
      <c r="AY136" s="16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175</v>
      </c>
      <c r="BM136" s="232" t="s">
        <v>465</v>
      </c>
    </row>
    <row r="137" s="2" customFormat="1" ht="24.15" customHeight="1">
      <c r="A137" s="37"/>
      <c r="B137" s="38"/>
      <c r="C137" s="234" t="s">
        <v>181</v>
      </c>
      <c r="D137" s="234" t="s">
        <v>172</v>
      </c>
      <c r="E137" s="235" t="s">
        <v>466</v>
      </c>
      <c r="F137" s="236" t="s">
        <v>467</v>
      </c>
      <c r="G137" s="237" t="s">
        <v>161</v>
      </c>
      <c r="H137" s="238">
        <v>9</v>
      </c>
      <c r="I137" s="239"/>
      <c r="J137" s="240">
        <f>ROUND(I137*H137,2)</f>
        <v>0</v>
      </c>
      <c r="K137" s="236" t="s">
        <v>146</v>
      </c>
      <c r="L137" s="43"/>
      <c r="M137" s="241" t="s">
        <v>1</v>
      </c>
      <c r="N137" s="242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175</v>
      </c>
      <c r="AT137" s="232" t="s">
        <v>172</v>
      </c>
      <c r="AU137" s="232" t="s">
        <v>82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175</v>
      </c>
      <c r="BM137" s="232" t="s">
        <v>468</v>
      </c>
    </row>
    <row r="138" s="2" customFormat="1" ht="24.15" customHeight="1">
      <c r="A138" s="37"/>
      <c r="B138" s="38"/>
      <c r="C138" s="234" t="s">
        <v>185</v>
      </c>
      <c r="D138" s="234" t="s">
        <v>172</v>
      </c>
      <c r="E138" s="235" t="s">
        <v>469</v>
      </c>
      <c r="F138" s="236" t="s">
        <v>470</v>
      </c>
      <c r="G138" s="237" t="s">
        <v>161</v>
      </c>
      <c r="H138" s="238">
        <v>29</v>
      </c>
      <c r="I138" s="239"/>
      <c r="J138" s="240">
        <f>ROUND(I138*H138,2)</f>
        <v>0</v>
      </c>
      <c r="K138" s="236" t="s">
        <v>146</v>
      </c>
      <c r="L138" s="43"/>
      <c r="M138" s="241" t="s">
        <v>1</v>
      </c>
      <c r="N138" s="242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175</v>
      </c>
      <c r="AT138" s="232" t="s">
        <v>172</v>
      </c>
      <c r="AU138" s="232" t="s">
        <v>82</v>
      </c>
      <c r="AY138" s="16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175</v>
      </c>
      <c r="BM138" s="232" t="s">
        <v>471</v>
      </c>
    </row>
    <row r="139" s="2" customFormat="1" ht="24.15" customHeight="1">
      <c r="A139" s="37"/>
      <c r="B139" s="38"/>
      <c r="C139" s="220" t="s">
        <v>189</v>
      </c>
      <c r="D139" s="220" t="s">
        <v>142</v>
      </c>
      <c r="E139" s="221" t="s">
        <v>472</v>
      </c>
      <c r="F139" s="222" t="s">
        <v>473</v>
      </c>
      <c r="G139" s="223" t="s">
        <v>161</v>
      </c>
      <c r="H139" s="224">
        <v>2</v>
      </c>
      <c r="I139" s="225"/>
      <c r="J139" s="226">
        <f>ROUND(I139*H139,2)</f>
        <v>0</v>
      </c>
      <c r="K139" s="222" t="s">
        <v>146</v>
      </c>
      <c r="L139" s="227"/>
      <c r="M139" s="228" t="s">
        <v>1</v>
      </c>
      <c r="N139" s="229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147</v>
      </c>
      <c r="AT139" s="232" t="s">
        <v>142</v>
      </c>
      <c r="AU139" s="232" t="s">
        <v>82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147</v>
      </c>
      <c r="BM139" s="232" t="s">
        <v>474</v>
      </c>
    </row>
    <row r="140" s="2" customFormat="1" ht="24.15" customHeight="1">
      <c r="A140" s="37"/>
      <c r="B140" s="38"/>
      <c r="C140" s="220" t="s">
        <v>193</v>
      </c>
      <c r="D140" s="220" t="s">
        <v>142</v>
      </c>
      <c r="E140" s="221" t="s">
        <v>475</v>
      </c>
      <c r="F140" s="222" t="s">
        <v>476</v>
      </c>
      <c r="G140" s="223" t="s">
        <v>161</v>
      </c>
      <c r="H140" s="224">
        <v>12</v>
      </c>
      <c r="I140" s="225"/>
      <c r="J140" s="226">
        <f>ROUND(I140*H140,2)</f>
        <v>0</v>
      </c>
      <c r="K140" s="222" t="s">
        <v>146</v>
      </c>
      <c r="L140" s="227"/>
      <c r="M140" s="228" t="s">
        <v>1</v>
      </c>
      <c r="N140" s="229" t="s">
        <v>40</v>
      </c>
      <c r="O140" s="90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147</v>
      </c>
      <c r="AT140" s="232" t="s">
        <v>142</v>
      </c>
      <c r="AU140" s="232" t="s">
        <v>82</v>
      </c>
      <c r="AY140" s="16" t="s">
        <v>141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147</v>
      </c>
      <c r="BM140" s="232" t="s">
        <v>477</v>
      </c>
    </row>
    <row r="141" s="2" customFormat="1" ht="24.15" customHeight="1">
      <c r="A141" s="37"/>
      <c r="B141" s="38"/>
      <c r="C141" s="234" t="s">
        <v>197</v>
      </c>
      <c r="D141" s="234" t="s">
        <v>172</v>
      </c>
      <c r="E141" s="235" t="s">
        <v>478</v>
      </c>
      <c r="F141" s="236" t="s">
        <v>479</v>
      </c>
      <c r="G141" s="237" t="s">
        <v>161</v>
      </c>
      <c r="H141" s="238">
        <v>2</v>
      </c>
      <c r="I141" s="239"/>
      <c r="J141" s="240">
        <f>ROUND(I141*H141,2)</f>
        <v>0</v>
      </c>
      <c r="K141" s="236" t="s">
        <v>146</v>
      </c>
      <c r="L141" s="43"/>
      <c r="M141" s="241" t="s">
        <v>1</v>
      </c>
      <c r="N141" s="242" t="s">
        <v>40</v>
      </c>
      <c r="O141" s="90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2" t="s">
        <v>175</v>
      </c>
      <c r="AT141" s="232" t="s">
        <v>172</v>
      </c>
      <c r="AU141" s="232" t="s">
        <v>82</v>
      </c>
      <c r="AY141" s="16" t="s">
        <v>141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6" t="s">
        <v>82</v>
      </c>
      <c r="BK141" s="233">
        <f>ROUND(I141*H141,2)</f>
        <v>0</v>
      </c>
      <c r="BL141" s="16" t="s">
        <v>175</v>
      </c>
      <c r="BM141" s="232" t="s">
        <v>480</v>
      </c>
    </row>
    <row r="142" s="2" customFormat="1" ht="24.15" customHeight="1">
      <c r="A142" s="37"/>
      <c r="B142" s="38"/>
      <c r="C142" s="234" t="s">
        <v>8</v>
      </c>
      <c r="D142" s="234" t="s">
        <v>172</v>
      </c>
      <c r="E142" s="235" t="s">
        <v>481</v>
      </c>
      <c r="F142" s="236" t="s">
        <v>482</v>
      </c>
      <c r="G142" s="237" t="s">
        <v>161</v>
      </c>
      <c r="H142" s="238">
        <v>12</v>
      </c>
      <c r="I142" s="239"/>
      <c r="J142" s="240">
        <f>ROUND(I142*H142,2)</f>
        <v>0</v>
      </c>
      <c r="K142" s="236" t="s">
        <v>146</v>
      </c>
      <c r="L142" s="43"/>
      <c r="M142" s="241" t="s">
        <v>1</v>
      </c>
      <c r="N142" s="242" t="s">
        <v>40</v>
      </c>
      <c r="O142" s="90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2" t="s">
        <v>175</v>
      </c>
      <c r="AT142" s="232" t="s">
        <v>172</v>
      </c>
      <c r="AU142" s="232" t="s">
        <v>82</v>
      </c>
      <c r="AY142" s="16" t="s">
        <v>141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6" t="s">
        <v>82</v>
      </c>
      <c r="BK142" s="233">
        <f>ROUND(I142*H142,2)</f>
        <v>0</v>
      </c>
      <c r="BL142" s="16" t="s">
        <v>175</v>
      </c>
      <c r="BM142" s="232" t="s">
        <v>483</v>
      </c>
    </row>
    <row r="143" s="2" customFormat="1" ht="49.05" customHeight="1">
      <c r="A143" s="37"/>
      <c r="B143" s="38"/>
      <c r="C143" s="234" t="s">
        <v>206</v>
      </c>
      <c r="D143" s="234" t="s">
        <v>172</v>
      </c>
      <c r="E143" s="235" t="s">
        <v>484</v>
      </c>
      <c r="F143" s="236" t="s">
        <v>485</v>
      </c>
      <c r="G143" s="237" t="s">
        <v>161</v>
      </c>
      <c r="H143" s="238">
        <v>29</v>
      </c>
      <c r="I143" s="239"/>
      <c r="J143" s="240">
        <f>ROUND(I143*H143,2)</f>
        <v>0</v>
      </c>
      <c r="K143" s="236" t="s">
        <v>146</v>
      </c>
      <c r="L143" s="43"/>
      <c r="M143" s="241" t="s">
        <v>1</v>
      </c>
      <c r="N143" s="242" t="s">
        <v>40</v>
      </c>
      <c r="O143" s="90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175</v>
      </c>
      <c r="AT143" s="232" t="s">
        <v>172</v>
      </c>
      <c r="AU143" s="232" t="s">
        <v>82</v>
      </c>
      <c r="AY143" s="16" t="s">
        <v>141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175</v>
      </c>
      <c r="BM143" s="232" t="s">
        <v>486</v>
      </c>
    </row>
    <row r="144" s="2" customFormat="1" ht="49.05" customHeight="1">
      <c r="A144" s="37"/>
      <c r="B144" s="38"/>
      <c r="C144" s="234" t="s">
        <v>210</v>
      </c>
      <c r="D144" s="234" t="s">
        <v>172</v>
      </c>
      <c r="E144" s="235" t="s">
        <v>487</v>
      </c>
      <c r="F144" s="236" t="s">
        <v>488</v>
      </c>
      <c r="G144" s="237" t="s">
        <v>370</v>
      </c>
      <c r="H144" s="238">
        <v>180</v>
      </c>
      <c r="I144" s="239"/>
      <c r="J144" s="240">
        <f>ROUND(I144*H144,2)</f>
        <v>0</v>
      </c>
      <c r="K144" s="236" t="s">
        <v>146</v>
      </c>
      <c r="L144" s="43"/>
      <c r="M144" s="241" t="s">
        <v>1</v>
      </c>
      <c r="N144" s="242" t="s">
        <v>40</v>
      </c>
      <c r="O144" s="90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2" t="s">
        <v>175</v>
      </c>
      <c r="AT144" s="232" t="s">
        <v>172</v>
      </c>
      <c r="AU144" s="232" t="s">
        <v>82</v>
      </c>
      <c r="AY144" s="16" t="s">
        <v>141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6" t="s">
        <v>82</v>
      </c>
      <c r="BK144" s="233">
        <f>ROUND(I144*H144,2)</f>
        <v>0</v>
      </c>
      <c r="BL144" s="16" t="s">
        <v>175</v>
      </c>
      <c r="BM144" s="232" t="s">
        <v>489</v>
      </c>
    </row>
    <row r="145" s="2" customFormat="1" ht="101.25" customHeight="1">
      <c r="A145" s="37"/>
      <c r="B145" s="38"/>
      <c r="C145" s="234" t="s">
        <v>214</v>
      </c>
      <c r="D145" s="234" t="s">
        <v>172</v>
      </c>
      <c r="E145" s="235" t="s">
        <v>330</v>
      </c>
      <c r="F145" s="236" t="s">
        <v>331</v>
      </c>
      <c r="G145" s="237" t="s">
        <v>161</v>
      </c>
      <c r="H145" s="238">
        <v>1</v>
      </c>
      <c r="I145" s="239"/>
      <c r="J145" s="240">
        <f>ROUND(I145*H145,2)</f>
        <v>0</v>
      </c>
      <c r="K145" s="236" t="s">
        <v>146</v>
      </c>
      <c r="L145" s="43"/>
      <c r="M145" s="241" t="s">
        <v>1</v>
      </c>
      <c r="N145" s="242" t="s">
        <v>40</v>
      </c>
      <c r="O145" s="90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175</v>
      </c>
      <c r="AT145" s="232" t="s">
        <v>172</v>
      </c>
      <c r="AU145" s="232" t="s">
        <v>82</v>
      </c>
      <c r="AY145" s="16" t="s">
        <v>141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175</v>
      </c>
      <c r="BM145" s="232" t="s">
        <v>490</v>
      </c>
    </row>
    <row r="146" s="2" customFormat="1" ht="24.15" customHeight="1">
      <c r="A146" s="37"/>
      <c r="B146" s="38"/>
      <c r="C146" s="234" t="s">
        <v>218</v>
      </c>
      <c r="D146" s="234" t="s">
        <v>172</v>
      </c>
      <c r="E146" s="235" t="s">
        <v>334</v>
      </c>
      <c r="F146" s="236" t="s">
        <v>335</v>
      </c>
      <c r="G146" s="237" t="s">
        <v>161</v>
      </c>
      <c r="H146" s="238">
        <v>8</v>
      </c>
      <c r="I146" s="239"/>
      <c r="J146" s="240">
        <f>ROUND(I146*H146,2)</f>
        <v>0</v>
      </c>
      <c r="K146" s="236" t="s">
        <v>146</v>
      </c>
      <c r="L146" s="43"/>
      <c r="M146" s="241" t="s">
        <v>1</v>
      </c>
      <c r="N146" s="242" t="s">
        <v>40</v>
      </c>
      <c r="O146" s="90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2" t="s">
        <v>175</v>
      </c>
      <c r="AT146" s="232" t="s">
        <v>172</v>
      </c>
      <c r="AU146" s="232" t="s">
        <v>82</v>
      </c>
      <c r="AY146" s="16" t="s">
        <v>141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6" t="s">
        <v>82</v>
      </c>
      <c r="BK146" s="233">
        <f>ROUND(I146*H146,2)</f>
        <v>0</v>
      </c>
      <c r="BL146" s="16" t="s">
        <v>175</v>
      </c>
      <c r="BM146" s="232" t="s">
        <v>491</v>
      </c>
    </row>
    <row r="147" s="2" customFormat="1" ht="37.8" customHeight="1">
      <c r="A147" s="37"/>
      <c r="B147" s="38"/>
      <c r="C147" s="234" t="s">
        <v>222</v>
      </c>
      <c r="D147" s="234" t="s">
        <v>172</v>
      </c>
      <c r="E147" s="235" t="s">
        <v>338</v>
      </c>
      <c r="F147" s="236" t="s">
        <v>339</v>
      </c>
      <c r="G147" s="237" t="s">
        <v>161</v>
      </c>
      <c r="H147" s="238">
        <v>1</v>
      </c>
      <c r="I147" s="239"/>
      <c r="J147" s="240">
        <f>ROUND(I147*H147,2)</f>
        <v>0</v>
      </c>
      <c r="K147" s="236" t="s">
        <v>146</v>
      </c>
      <c r="L147" s="43"/>
      <c r="M147" s="248" t="s">
        <v>1</v>
      </c>
      <c r="N147" s="249" t="s">
        <v>40</v>
      </c>
      <c r="O147" s="250"/>
      <c r="P147" s="251">
        <f>O147*H147</f>
        <v>0</v>
      </c>
      <c r="Q147" s="251">
        <v>0</v>
      </c>
      <c r="R147" s="251">
        <f>Q147*H147</f>
        <v>0</v>
      </c>
      <c r="S147" s="251">
        <v>0</v>
      </c>
      <c r="T147" s="25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175</v>
      </c>
      <c r="AT147" s="232" t="s">
        <v>172</v>
      </c>
      <c r="AU147" s="232" t="s">
        <v>82</v>
      </c>
      <c r="AY147" s="16" t="s">
        <v>141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175</v>
      </c>
      <c r="BM147" s="232" t="s">
        <v>492</v>
      </c>
    </row>
    <row r="148" s="2" customFormat="1" ht="6.96" customHeight="1">
      <c r="A148" s="37"/>
      <c r="B148" s="65"/>
      <c r="C148" s="66"/>
      <c r="D148" s="66"/>
      <c r="E148" s="66"/>
      <c r="F148" s="66"/>
      <c r="G148" s="66"/>
      <c r="H148" s="66"/>
      <c r="I148" s="66"/>
      <c r="J148" s="66"/>
      <c r="K148" s="66"/>
      <c r="L148" s="43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sheetProtection sheet="1" autoFilter="0" formatColumns="0" formatRows="0" objects="1" scenarios="1" spinCount="100000" saltValue="lWIHAydIHHB3DK1+hgSHkHloPyvSt5Axfl8HLfjjj1odUmIZYXtLgZEYXqW5nvdyQCdsUiCIht1rwC6Zkr8CjQ==" hashValue="Xz/rhJ7/JznKUF+oPFB/nFu3ktxKGCt9fEckCkLlCEHdWTUqQ7YYlyybRJ+5ELlD+ZFsZ5JAZo6p5QNqC8+mug==" algorithmName="SHA-512" password="CC35"/>
  <autoFilter ref="C124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493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ROUND((SUM(BE125:BE140)),  2)</f>
        <v>0</v>
      </c>
      <c r="G37" s="37"/>
      <c r="H37" s="37"/>
      <c r="I37" s="164">
        <v>0.20999999999999999</v>
      </c>
      <c r="J37" s="163">
        <f>ROUND(((SUM(BE125:BE140))*I37),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ROUND((SUM(BF125:BF140)),  2)</f>
        <v>0</v>
      </c>
      <c r="G38" s="37"/>
      <c r="H38" s="37"/>
      <c r="I38" s="164">
        <v>0.14999999999999999</v>
      </c>
      <c r="J38" s="163">
        <f>ROUND(((SUM(BF125:BF140))*I38),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ROUND((SUM(BG125:BG140)),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ROUND((SUM(BH125:BH140)),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ROUND((SUM(BI125:BI140)),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SO1.1.5 - předtápěcí stojany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124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SO1.1.5 - předtápěcí stojany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138</v>
      </c>
      <c r="F126" s="209" t="s">
        <v>139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SUM(P127:P140)</f>
        <v>0</v>
      </c>
      <c r="Q126" s="214"/>
      <c r="R126" s="215">
        <f>SUM(R127:R140)</f>
        <v>0</v>
      </c>
      <c r="S126" s="214"/>
      <c r="T126" s="216">
        <f>SUM(T127:T140)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140</v>
      </c>
      <c r="AT126" s="218" t="s">
        <v>74</v>
      </c>
      <c r="AU126" s="218" t="s">
        <v>75</v>
      </c>
      <c r="AY126" s="217" t="s">
        <v>141</v>
      </c>
      <c r="BK126" s="219">
        <f>SUM(BK127:BK140)</f>
        <v>0</v>
      </c>
    </row>
    <row r="127" s="2" customFormat="1" ht="24.15" customHeight="1">
      <c r="A127" s="37"/>
      <c r="B127" s="38"/>
      <c r="C127" s="220" t="s">
        <v>82</v>
      </c>
      <c r="D127" s="220" t="s">
        <v>142</v>
      </c>
      <c r="E127" s="221" t="s">
        <v>494</v>
      </c>
      <c r="F127" s="222" t="s">
        <v>495</v>
      </c>
      <c r="G127" s="223" t="s">
        <v>145</v>
      </c>
      <c r="H127" s="224">
        <v>120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175</v>
      </c>
      <c r="AT127" s="232" t="s">
        <v>142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175</v>
      </c>
      <c r="BM127" s="232" t="s">
        <v>496</v>
      </c>
    </row>
    <row r="128" s="2" customFormat="1" ht="37.8" customHeight="1">
      <c r="A128" s="37"/>
      <c r="B128" s="38"/>
      <c r="C128" s="220" t="s">
        <v>84</v>
      </c>
      <c r="D128" s="220" t="s">
        <v>142</v>
      </c>
      <c r="E128" s="221" t="s">
        <v>497</v>
      </c>
      <c r="F128" s="222" t="s">
        <v>498</v>
      </c>
      <c r="G128" s="223" t="s">
        <v>161</v>
      </c>
      <c r="H128" s="224">
        <v>12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147</v>
      </c>
      <c r="AT128" s="232" t="s">
        <v>142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147</v>
      </c>
      <c r="BM128" s="232" t="s">
        <v>499</v>
      </c>
    </row>
    <row r="129" s="2" customFormat="1">
      <c r="A129" s="37"/>
      <c r="B129" s="38"/>
      <c r="C129" s="39"/>
      <c r="D129" s="243" t="s">
        <v>204</v>
      </c>
      <c r="E129" s="39"/>
      <c r="F129" s="244" t="s">
        <v>500</v>
      </c>
      <c r="G129" s="39"/>
      <c r="H129" s="39"/>
      <c r="I129" s="245"/>
      <c r="J129" s="39"/>
      <c r="K129" s="39"/>
      <c r="L129" s="43"/>
      <c r="M129" s="246"/>
      <c r="N129" s="247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204</v>
      </c>
      <c r="AU129" s="16" t="s">
        <v>82</v>
      </c>
    </row>
    <row r="130" s="2" customFormat="1" ht="24.15" customHeight="1">
      <c r="A130" s="37"/>
      <c r="B130" s="38"/>
      <c r="C130" s="220" t="s">
        <v>92</v>
      </c>
      <c r="D130" s="220" t="s">
        <v>142</v>
      </c>
      <c r="E130" s="221" t="s">
        <v>501</v>
      </c>
      <c r="F130" s="222" t="s">
        <v>502</v>
      </c>
      <c r="G130" s="223" t="s">
        <v>161</v>
      </c>
      <c r="H130" s="224">
        <v>6</v>
      </c>
      <c r="I130" s="225"/>
      <c r="J130" s="226">
        <f>ROUND(I130*H130,2)</f>
        <v>0</v>
      </c>
      <c r="K130" s="222" t="s">
        <v>146</v>
      </c>
      <c r="L130" s="227"/>
      <c r="M130" s="228" t="s">
        <v>1</v>
      </c>
      <c r="N130" s="229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147</v>
      </c>
      <c r="AT130" s="232" t="s">
        <v>142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147</v>
      </c>
      <c r="BM130" s="232" t="s">
        <v>503</v>
      </c>
    </row>
    <row r="131" s="2" customFormat="1">
      <c r="A131" s="37"/>
      <c r="B131" s="38"/>
      <c r="C131" s="39"/>
      <c r="D131" s="243" t="s">
        <v>204</v>
      </c>
      <c r="E131" s="39"/>
      <c r="F131" s="244" t="s">
        <v>504</v>
      </c>
      <c r="G131" s="39"/>
      <c r="H131" s="39"/>
      <c r="I131" s="245"/>
      <c r="J131" s="39"/>
      <c r="K131" s="39"/>
      <c r="L131" s="43"/>
      <c r="M131" s="246"/>
      <c r="N131" s="247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204</v>
      </c>
      <c r="AU131" s="16" t="s">
        <v>82</v>
      </c>
    </row>
    <row r="132" s="2" customFormat="1" ht="24.15" customHeight="1">
      <c r="A132" s="37"/>
      <c r="B132" s="38"/>
      <c r="C132" s="234" t="s">
        <v>140</v>
      </c>
      <c r="D132" s="234" t="s">
        <v>172</v>
      </c>
      <c r="E132" s="235" t="s">
        <v>505</v>
      </c>
      <c r="F132" s="236" t="s">
        <v>506</v>
      </c>
      <c r="G132" s="237" t="s">
        <v>145</v>
      </c>
      <c r="H132" s="238">
        <v>120</v>
      </c>
      <c r="I132" s="239"/>
      <c r="J132" s="240">
        <f>ROUND(I132*H132,2)</f>
        <v>0</v>
      </c>
      <c r="K132" s="236" t="s">
        <v>146</v>
      </c>
      <c r="L132" s="43"/>
      <c r="M132" s="241" t="s">
        <v>1</v>
      </c>
      <c r="N132" s="242" t="s">
        <v>40</v>
      </c>
      <c r="O132" s="90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2" t="s">
        <v>175</v>
      </c>
      <c r="AT132" s="232" t="s">
        <v>172</v>
      </c>
      <c r="AU132" s="232" t="s">
        <v>82</v>
      </c>
      <c r="AY132" s="16" t="s">
        <v>141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6" t="s">
        <v>82</v>
      </c>
      <c r="BK132" s="233">
        <f>ROUND(I132*H132,2)</f>
        <v>0</v>
      </c>
      <c r="BL132" s="16" t="s">
        <v>175</v>
      </c>
      <c r="BM132" s="232" t="s">
        <v>507</v>
      </c>
    </row>
    <row r="133" s="2" customFormat="1" ht="37.8" customHeight="1">
      <c r="A133" s="37"/>
      <c r="B133" s="38"/>
      <c r="C133" s="234" t="s">
        <v>158</v>
      </c>
      <c r="D133" s="234" t="s">
        <v>172</v>
      </c>
      <c r="E133" s="235" t="s">
        <v>508</v>
      </c>
      <c r="F133" s="236" t="s">
        <v>509</v>
      </c>
      <c r="G133" s="237" t="s">
        <v>161</v>
      </c>
      <c r="H133" s="238">
        <v>12</v>
      </c>
      <c r="I133" s="239"/>
      <c r="J133" s="240">
        <f>ROUND(I133*H133,2)</f>
        <v>0</v>
      </c>
      <c r="K133" s="236" t="s">
        <v>250</v>
      </c>
      <c r="L133" s="43"/>
      <c r="M133" s="241" t="s">
        <v>1</v>
      </c>
      <c r="N133" s="242" t="s">
        <v>40</v>
      </c>
      <c r="O133" s="90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2" t="s">
        <v>175</v>
      </c>
      <c r="AT133" s="232" t="s">
        <v>172</v>
      </c>
      <c r="AU133" s="232" t="s">
        <v>82</v>
      </c>
      <c r="AY133" s="16" t="s">
        <v>141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6" t="s">
        <v>82</v>
      </c>
      <c r="BK133" s="233">
        <f>ROUND(I133*H133,2)</f>
        <v>0</v>
      </c>
      <c r="BL133" s="16" t="s">
        <v>175</v>
      </c>
      <c r="BM133" s="232" t="s">
        <v>510</v>
      </c>
    </row>
    <row r="134" s="2" customFormat="1" ht="24.15" customHeight="1">
      <c r="A134" s="37"/>
      <c r="B134" s="38"/>
      <c r="C134" s="220" t="s">
        <v>163</v>
      </c>
      <c r="D134" s="220" t="s">
        <v>142</v>
      </c>
      <c r="E134" s="221" t="s">
        <v>475</v>
      </c>
      <c r="F134" s="222" t="s">
        <v>476</v>
      </c>
      <c r="G134" s="223" t="s">
        <v>161</v>
      </c>
      <c r="H134" s="224">
        <v>6</v>
      </c>
      <c r="I134" s="225"/>
      <c r="J134" s="226">
        <f>ROUND(I134*H134,2)</f>
        <v>0</v>
      </c>
      <c r="K134" s="222" t="s">
        <v>146</v>
      </c>
      <c r="L134" s="227"/>
      <c r="M134" s="228" t="s">
        <v>1</v>
      </c>
      <c r="N134" s="229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147</v>
      </c>
      <c r="AT134" s="232" t="s">
        <v>142</v>
      </c>
      <c r="AU134" s="232" t="s">
        <v>82</v>
      </c>
      <c r="AY134" s="16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147</v>
      </c>
      <c r="BM134" s="232" t="s">
        <v>511</v>
      </c>
    </row>
    <row r="135" s="2" customFormat="1" ht="24.15" customHeight="1">
      <c r="A135" s="37"/>
      <c r="B135" s="38"/>
      <c r="C135" s="234" t="s">
        <v>167</v>
      </c>
      <c r="D135" s="234" t="s">
        <v>172</v>
      </c>
      <c r="E135" s="235" t="s">
        <v>481</v>
      </c>
      <c r="F135" s="236" t="s">
        <v>482</v>
      </c>
      <c r="G135" s="237" t="s">
        <v>161</v>
      </c>
      <c r="H135" s="238">
        <v>6</v>
      </c>
      <c r="I135" s="239"/>
      <c r="J135" s="240">
        <f>ROUND(I135*H135,2)</f>
        <v>0</v>
      </c>
      <c r="K135" s="236" t="s">
        <v>146</v>
      </c>
      <c r="L135" s="43"/>
      <c r="M135" s="241" t="s">
        <v>1</v>
      </c>
      <c r="N135" s="242" t="s">
        <v>40</v>
      </c>
      <c r="O135" s="90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2" t="s">
        <v>175</v>
      </c>
      <c r="AT135" s="232" t="s">
        <v>172</v>
      </c>
      <c r="AU135" s="232" t="s">
        <v>82</v>
      </c>
      <c r="AY135" s="16" t="s">
        <v>141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6" t="s">
        <v>82</v>
      </c>
      <c r="BK135" s="233">
        <f>ROUND(I135*H135,2)</f>
        <v>0</v>
      </c>
      <c r="BL135" s="16" t="s">
        <v>175</v>
      </c>
      <c r="BM135" s="232" t="s">
        <v>512</v>
      </c>
    </row>
    <row r="136" s="2" customFormat="1" ht="24.15" customHeight="1">
      <c r="A136" s="37"/>
      <c r="B136" s="38"/>
      <c r="C136" s="220" t="s">
        <v>171</v>
      </c>
      <c r="D136" s="220" t="s">
        <v>142</v>
      </c>
      <c r="E136" s="221" t="s">
        <v>513</v>
      </c>
      <c r="F136" s="222" t="s">
        <v>514</v>
      </c>
      <c r="G136" s="223" t="s">
        <v>161</v>
      </c>
      <c r="H136" s="224">
        <v>6</v>
      </c>
      <c r="I136" s="225"/>
      <c r="J136" s="226">
        <f>ROUND(I136*H136,2)</f>
        <v>0</v>
      </c>
      <c r="K136" s="222" t="s">
        <v>146</v>
      </c>
      <c r="L136" s="227"/>
      <c r="M136" s="228" t="s">
        <v>1</v>
      </c>
      <c r="N136" s="229" t="s">
        <v>40</v>
      </c>
      <c r="O136" s="90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2" t="s">
        <v>175</v>
      </c>
      <c r="AT136" s="232" t="s">
        <v>142</v>
      </c>
      <c r="AU136" s="232" t="s">
        <v>82</v>
      </c>
      <c r="AY136" s="16" t="s">
        <v>141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6" t="s">
        <v>82</v>
      </c>
      <c r="BK136" s="233">
        <f>ROUND(I136*H136,2)</f>
        <v>0</v>
      </c>
      <c r="BL136" s="16" t="s">
        <v>175</v>
      </c>
      <c r="BM136" s="232" t="s">
        <v>515</v>
      </c>
    </row>
    <row r="137" s="2" customFormat="1" ht="24.15" customHeight="1">
      <c r="A137" s="37"/>
      <c r="B137" s="38"/>
      <c r="C137" s="220" t="s">
        <v>177</v>
      </c>
      <c r="D137" s="220" t="s">
        <v>142</v>
      </c>
      <c r="E137" s="221" t="s">
        <v>516</v>
      </c>
      <c r="F137" s="222" t="s">
        <v>517</v>
      </c>
      <c r="G137" s="223" t="s">
        <v>161</v>
      </c>
      <c r="H137" s="224">
        <v>6</v>
      </c>
      <c r="I137" s="225"/>
      <c r="J137" s="226">
        <f>ROUND(I137*H137,2)</f>
        <v>0</v>
      </c>
      <c r="K137" s="222" t="s">
        <v>146</v>
      </c>
      <c r="L137" s="227"/>
      <c r="M137" s="228" t="s">
        <v>1</v>
      </c>
      <c r="N137" s="229" t="s">
        <v>40</v>
      </c>
      <c r="O137" s="90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175</v>
      </c>
      <c r="AT137" s="232" t="s">
        <v>142</v>
      </c>
      <c r="AU137" s="232" t="s">
        <v>82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175</v>
      </c>
      <c r="BM137" s="232" t="s">
        <v>518</v>
      </c>
    </row>
    <row r="138" s="2" customFormat="1" ht="37.8" customHeight="1">
      <c r="A138" s="37"/>
      <c r="B138" s="38"/>
      <c r="C138" s="220" t="s">
        <v>181</v>
      </c>
      <c r="D138" s="220" t="s">
        <v>142</v>
      </c>
      <c r="E138" s="221" t="s">
        <v>519</v>
      </c>
      <c r="F138" s="222" t="s">
        <v>520</v>
      </c>
      <c r="G138" s="223" t="s">
        <v>145</v>
      </c>
      <c r="H138" s="224">
        <v>50</v>
      </c>
      <c r="I138" s="225"/>
      <c r="J138" s="226">
        <f>ROUND(I138*H138,2)</f>
        <v>0</v>
      </c>
      <c r="K138" s="222" t="s">
        <v>146</v>
      </c>
      <c r="L138" s="227"/>
      <c r="M138" s="228" t="s">
        <v>1</v>
      </c>
      <c r="N138" s="229" t="s">
        <v>40</v>
      </c>
      <c r="O138" s="90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2" t="s">
        <v>175</v>
      </c>
      <c r="AT138" s="232" t="s">
        <v>142</v>
      </c>
      <c r="AU138" s="232" t="s">
        <v>82</v>
      </c>
      <c r="AY138" s="16" t="s">
        <v>141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6" t="s">
        <v>82</v>
      </c>
      <c r="BK138" s="233">
        <f>ROUND(I138*H138,2)</f>
        <v>0</v>
      </c>
      <c r="BL138" s="16" t="s">
        <v>175</v>
      </c>
      <c r="BM138" s="232" t="s">
        <v>521</v>
      </c>
    </row>
    <row r="139" s="2" customFormat="1" ht="24.15" customHeight="1">
      <c r="A139" s="37"/>
      <c r="B139" s="38"/>
      <c r="C139" s="234" t="s">
        <v>185</v>
      </c>
      <c r="D139" s="234" t="s">
        <v>172</v>
      </c>
      <c r="E139" s="235" t="s">
        <v>522</v>
      </c>
      <c r="F139" s="236" t="s">
        <v>523</v>
      </c>
      <c r="G139" s="237" t="s">
        <v>161</v>
      </c>
      <c r="H139" s="238">
        <v>6</v>
      </c>
      <c r="I139" s="239"/>
      <c r="J139" s="240">
        <f>ROUND(I139*H139,2)</f>
        <v>0</v>
      </c>
      <c r="K139" s="236" t="s">
        <v>146</v>
      </c>
      <c r="L139" s="43"/>
      <c r="M139" s="241" t="s">
        <v>1</v>
      </c>
      <c r="N139" s="242" t="s">
        <v>40</v>
      </c>
      <c r="O139" s="90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175</v>
      </c>
      <c r="AT139" s="232" t="s">
        <v>172</v>
      </c>
      <c r="AU139" s="232" t="s">
        <v>82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175</v>
      </c>
      <c r="BM139" s="232" t="s">
        <v>524</v>
      </c>
    </row>
    <row r="140" s="2" customFormat="1" ht="24.15" customHeight="1">
      <c r="A140" s="37"/>
      <c r="B140" s="38"/>
      <c r="C140" s="234" t="s">
        <v>189</v>
      </c>
      <c r="D140" s="234" t="s">
        <v>172</v>
      </c>
      <c r="E140" s="235" t="s">
        <v>525</v>
      </c>
      <c r="F140" s="236" t="s">
        <v>526</v>
      </c>
      <c r="G140" s="237" t="s">
        <v>161</v>
      </c>
      <c r="H140" s="238">
        <v>6</v>
      </c>
      <c r="I140" s="239"/>
      <c r="J140" s="240">
        <f>ROUND(I140*H140,2)</f>
        <v>0</v>
      </c>
      <c r="K140" s="236" t="s">
        <v>146</v>
      </c>
      <c r="L140" s="43"/>
      <c r="M140" s="248" t="s">
        <v>1</v>
      </c>
      <c r="N140" s="249" t="s">
        <v>40</v>
      </c>
      <c r="O140" s="250"/>
      <c r="P140" s="251">
        <f>O140*H140</f>
        <v>0</v>
      </c>
      <c r="Q140" s="251">
        <v>0</v>
      </c>
      <c r="R140" s="251">
        <f>Q140*H140</f>
        <v>0</v>
      </c>
      <c r="S140" s="251">
        <v>0</v>
      </c>
      <c r="T140" s="252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2" t="s">
        <v>175</v>
      </c>
      <c r="AT140" s="232" t="s">
        <v>172</v>
      </c>
      <c r="AU140" s="232" t="s">
        <v>82</v>
      </c>
      <c r="AY140" s="16" t="s">
        <v>141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6" t="s">
        <v>82</v>
      </c>
      <c r="BK140" s="233">
        <f>ROUND(I140*H140,2)</f>
        <v>0</v>
      </c>
      <c r="BL140" s="16" t="s">
        <v>175</v>
      </c>
      <c r="BM140" s="232" t="s">
        <v>527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1+AFxiEZUKAiJEOghHDHZ4UMJho1AtOovOTL2s/6gzn0F2Dyq3M7lZhcIQZiAe6pQ0WHAvz6UBfzH62GyHYwKw==" hashValue="lKva/iCRuWu0RR6hG7HI6H8DBijeko32xCyiZ6JCAq4z5OkZhLB68UVmjmnwLmfAkDIzbh4Fmc7SQr1nbBtzbQ==" algorithmName="SHA-512" password="CC35"/>
  <autoFilter ref="C124:K14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528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ROUND(J131,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ROUND((SUM(BE131:BE180)),  2)</f>
        <v>0</v>
      </c>
      <c r="G37" s="37"/>
      <c r="H37" s="37"/>
      <c r="I37" s="164">
        <v>0.20999999999999999</v>
      </c>
      <c r="J37" s="163">
        <f>ROUND(((SUM(BE131:BE180))*I37),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ROUND((SUM(BF131:BF180)),  2)</f>
        <v>0</v>
      </c>
      <c r="G38" s="37"/>
      <c r="H38" s="37"/>
      <c r="I38" s="164">
        <v>0.14999999999999999</v>
      </c>
      <c r="J38" s="163">
        <f>ROUND(((SUM(BF131:BF180))*I38),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ROUND((SUM(BG131:BG180)),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ROUND((SUM(BH131:BH180)),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ROUND((SUM(BI131:BI180)),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SO1.1.6 - zemní a ostatní práce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J131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529</v>
      </c>
      <c r="E101" s="192"/>
      <c r="F101" s="192"/>
      <c r="G101" s="192"/>
      <c r="H101" s="192"/>
      <c r="I101" s="192"/>
      <c r="J101" s="193">
        <f>J132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2" customFormat="1" ht="19.92" customHeight="1">
      <c r="A102" s="12"/>
      <c r="B102" s="253"/>
      <c r="C102" s="131"/>
      <c r="D102" s="254" t="s">
        <v>530</v>
      </c>
      <c r="E102" s="255"/>
      <c r="F102" s="255"/>
      <c r="G102" s="255"/>
      <c r="H102" s="255"/>
      <c r="I102" s="255"/>
      <c r="J102" s="256">
        <f>J133</f>
        <v>0</v>
      </c>
      <c r="K102" s="131"/>
      <c r="L102" s="257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3"/>
      <c r="C103" s="131"/>
      <c r="D103" s="254" t="s">
        <v>531</v>
      </c>
      <c r="E103" s="255"/>
      <c r="F103" s="255"/>
      <c r="G103" s="255"/>
      <c r="H103" s="255"/>
      <c r="I103" s="255"/>
      <c r="J103" s="256">
        <f>J136</f>
        <v>0</v>
      </c>
      <c r="K103" s="131"/>
      <c r="L103" s="257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9" customFormat="1" ht="24.96" customHeight="1">
      <c r="A104" s="9"/>
      <c r="B104" s="189"/>
      <c r="C104" s="190"/>
      <c r="D104" s="191" t="s">
        <v>532</v>
      </c>
      <c r="E104" s="192"/>
      <c r="F104" s="192"/>
      <c r="G104" s="192"/>
      <c r="H104" s="192"/>
      <c r="I104" s="192"/>
      <c r="J104" s="193">
        <f>J141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2" customFormat="1" ht="19.92" customHeight="1">
      <c r="A105" s="12"/>
      <c r="B105" s="253"/>
      <c r="C105" s="131"/>
      <c r="D105" s="254" t="s">
        <v>533</v>
      </c>
      <c r="E105" s="255"/>
      <c r="F105" s="255"/>
      <c r="G105" s="255"/>
      <c r="H105" s="255"/>
      <c r="I105" s="255"/>
      <c r="J105" s="256">
        <f>J142</f>
        <v>0</v>
      </c>
      <c r="K105" s="131"/>
      <c r="L105" s="257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hidden="1" s="9" customFormat="1" ht="24.96" customHeight="1">
      <c r="A106" s="9"/>
      <c r="B106" s="189"/>
      <c r="C106" s="190"/>
      <c r="D106" s="191" t="s">
        <v>534</v>
      </c>
      <c r="E106" s="192"/>
      <c r="F106" s="192"/>
      <c r="G106" s="192"/>
      <c r="H106" s="192"/>
      <c r="I106" s="192"/>
      <c r="J106" s="193">
        <f>J156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2" customFormat="1" ht="19.92" customHeight="1">
      <c r="A107" s="12"/>
      <c r="B107" s="253"/>
      <c r="C107" s="131"/>
      <c r="D107" s="254" t="s">
        <v>535</v>
      </c>
      <c r="E107" s="255"/>
      <c r="F107" s="255"/>
      <c r="G107" s="255"/>
      <c r="H107" s="255"/>
      <c r="I107" s="255"/>
      <c r="J107" s="256">
        <f>J157</f>
        <v>0</v>
      </c>
      <c r="K107" s="131"/>
      <c r="L107" s="257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hidden="1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hidden="1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/>
    <row r="111" hidden="1"/>
    <row r="112" hidden="1"/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3" t="str">
        <f>E7</f>
        <v>Oprava kabelových rozvodů v ŽST Děčín hl.n. - doprovodná stavba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113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1" customFormat="1" ht="16.5" customHeight="1">
      <c r="B119" s="20"/>
      <c r="C119" s="21"/>
      <c r="D119" s="21"/>
      <c r="E119" s="183" t="s">
        <v>114</v>
      </c>
      <c r="F119" s="21"/>
      <c r="G119" s="21"/>
      <c r="H119" s="21"/>
      <c r="I119" s="21"/>
      <c r="J119" s="21"/>
      <c r="K119" s="21"/>
      <c r="L119" s="19"/>
    </row>
    <row r="120" s="1" customFormat="1" ht="12" customHeight="1">
      <c r="B120" s="20"/>
      <c r="C120" s="31" t="s">
        <v>115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4" t="s">
        <v>116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117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E13</f>
        <v>SO1.1.6 - zemní a ostatní práce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F16</f>
        <v xml:space="preserve"> </v>
      </c>
      <c r="G125" s="39"/>
      <c r="H125" s="39"/>
      <c r="I125" s="31" t="s">
        <v>22</v>
      </c>
      <c r="J125" s="78" t="str">
        <f>IF(J16="","",J16)</f>
        <v>9. 6. 2020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E19</f>
        <v xml:space="preserve"> </v>
      </c>
      <c r="G127" s="39"/>
      <c r="H127" s="39"/>
      <c r="I127" s="31" t="s">
        <v>30</v>
      </c>
      <c r="J127" s="35" t="str">
        <f>E25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9"/>
      <c r="E128" s="39"/>
      <c r="F128" s="26" t="str">
        <f>IF(E22="","",E22)</f>
        <v>Vyplň údaj</v>
      </c>
      <c r="G128" s="39"/>
      <c r="H128" s="39"/>
      <c r="I128" s="31" t="s">
        <v>32</v>
      </c>
      <c r="J128" s="35" t="str">
        <f>E28</f>
        <v>Jilich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0" customFormat="1" ht="29.28" customHeight="1">
      <c r="A130" s="195"/>
      <c r="B130" s="196"/>
      <c r="C130" s="197" t="s">
        <v>126</v>
      </c>
      <c r="D130" s="198" t="s">
        <v>60</v>
      </c>
      <c r="E130" s="198" t="s">
        <v>56</v>
      </c>
      <c r="F130" s="198" t="s">
        <v>57</v>
      </c>
      <c r="G130" s="198" t="s">
        <v>127</v>
      </c>
      <c r="H130" s="198" t="s">
        <v>128</v>
      </c>
      <c r="I130" s="198" t="s">
        <v>129</v>
      </c>
      <c r="J130" s="198" t="s">
        <v>121</v>
      </c>
      <c r="K130" s="199" t="s">
        <v>130</v>
      </c>
      <c r="L130" s="200"/>
      <c r="M130" s="99" t="s">
        <v>1</v>
      </c>
      <c r="N130" s="100" t="s">
        <v>39</v>
      </c>
      <c r="O130" s="100" t="s">
        <v>131</v>
      </c>
      <c r="P130" s="100" t="s">
        <v>132</v>
      </c>
      <c r="Q130" s="100" t="s">
        <v>133</v>
      </c>
      <c r="R130" s="100" t="s">
        <v>134</v>
      </c>
      <c r="S130" s="100" t="s">
        <v>135</v>
      </c>
      <c r="T130" s="101" t="s">
        <v>136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7"/>
      <c r="B131" s="38"/>
      <c r="C131" s="106" t="s">
        <v>137</v>
      </c>
      <c r="D131" s="39"/>
      <c r="E131" s="39"/>
      <c r="F131" s="39"/>
      <c r="G131" s="39"/>
      <c r="H131" s="39"/>
      <c r="I131" s="39"/>
      <c r="J131" s="201">
        <f>BK131</f>
        <v>0</v>
      </c>
      <c r="K131" s="39"/>
      <c r="L131" s="43"/>
      <c r="M131" s="102"/>
      <c r="N131" s="202"/>
      <c r="O131" s="103"/>
      <c r="P131" s="203">
        <f>P132+P141+P156</f>
        <v>0</v>
      </c>
      <c r="Q131" s="103"/>
      <c r="R131" s="203">
        <f>R132+R141+R156</f>
        <v>2.2962150000000001</v>
      </c>
      <c r="S131" s="103"/>
      <c r="T131" s="204">
        <f>T132+T141+T156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74</v>
      </c>
      <c r="AU131" s="16" t="s">
        <v>123</v>
      </c>
      <c r="BK131" s="205">
        <f>BK132+BK141+BK156</f>
        <v>0</v>
      </c>
    </row>
    <row r="132" s="11" customFormat="1" ht="25.92" customHeight="1">
      <c r="A132" s="11"/>
      <c r="B132" s="206"/>
      <c r="C132" s="207"/>
      <c r="D132" s="208" t="s">
        <v>74</v>
      </c>
      <c r="E132" s="209" t="s">
        <v>536</v>
      </c>
      <c r="F132" s="209" t="s">
        <v>537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P133+P136</f>
        <v>0</v>
      </c>
      <c r="Q132" s="214"/>
      <c r="R132" s="215">
        <f>R133+R136</f>
        <v>0.0053749999999999996</v>
      </c>
      <c r="S132" s="214"/>
      <c r="T132" s="216">
        <f>T133+T136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82</v>
      </c>
      <c r="AT132" s="218" t="s">
        <v>74</v>
      </c>
      <c r="AU132" s="218" t="s">
        <v>75</v>
      </c>
      <c r="AY132" s="217" t="s">
        <v>141</v>
      </c>
      <c r="BK132" s="219">
        <f>BK133+BK136</f>
        <v>0</v>
      </c>
    </row>
    <row r="133" s="11" customFormat="1" ht="22.8" customHeight="1">
      <c r="A133" s="11"/>
      <c r="B133" s="206"/>
      <c r="C133" s="207"/>
      <c r="D133" s="208" t="s">
        <v>74</v>
      </c>
      <c r="E133" s="258" t="s">
        <v>82</v>
      </c>
      <c r="F133" s="258" t="s">
        <v>538</v>
      </c>
      <c r="G133" s="207"/>
      <c r="H133" s="207"/>
      <c r="I133" s="210"/>
      <c r="J133" s="259">
        <f>BK133</f>
        <v>0</v>
      </c>
      <c r="K133" s="207"/>
      <c r="L133" s="212"/>
      <c r="M133" s="213"/>
      <c r="N133" s="214"/>
      <c r="O133" s="214"/>
      <c r="P133" s="215">
        <f>SUM(P134:P135)</f>
        <v>0</v>
      </c>
      <c r="Q133" s="214"/>
      <c r="R133" s="215">
        <f>SUM(R134:R135)</f>
        <v>0</v>
      </c>
      <c r="S133" s="214"/>
      <c r="T133" s="216">
        <f>SUM(T134:T135)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82</v>
      </c>
      <c r="AT133" s="218" t="s">
        <v>74</v>
      </c>
      <c r="AU133" s="218" t="s">
        <v>82</v>
      </c>
      <c r="AY133" s="217" t="s">
        <v>141</v>
      </c>
      <c r="BK133" s="219">
        <f>SUM(BK134:BK135)</f>
        <v>0</v>
      </c>
    </row>
    <row r="134" s="2" customFormat="1" ht="37.8" customHeight="1">
      <c r="A134" s="37"/>
      <c r="B134" s="38"/>
      <c r="C134" s="234" t="s">
        <v>82</v>
      </c>
      <c r="D134" s="234" t="s">
        <v>172</v>
      </c>
      <c r="E134" s="235" t="s">
        <v>539</v>
      </c>
      <c r="F134" s="236" t="s">
        <v>540</v>
      </c>
      <c r="G134" s="237" t="s">
        <v>541</v>
      </c>
      <c r="H134" s="238">
        <v>7.2000000000000002</v>
      </c>
      <c r="I134" s="239"/>
      <c r="J134" s="240">
        <f>ROUND(I134*H134,2)</f>
        <v>0</v>
      </c>
      <c r="K134" s="236" t="s">
        <v>542</v>
      </c>
      <c r="L134" s="43"/>
      <c r="M134" s="241" t="s">
        <v>1</v>
      </c>
      <c r="N134" s="242" t="s">
        <v>40</v>
      </c>
      <c r="O134" s="90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140</v>
      </c>
      <c r="AT134" s="232" t="s">
        <v>172</v>
      </c>
      <c r="AU134" s="232" t="s">
        <v>84</v>
      </c>
      <c r="AY134" s="16" t="s">
        <v>141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82</v>
      </c>
      <c r="BK134" s="233">
        <f>ROUND(I134*H134,2)</f>
        <v>0</v>
      </c>
      <c r="BL134" s="16" t="s">
        <v>140</v>
      </c>
      <c r="BM134" s="232" t="s">
        <v>543</v>
      </c>
    </row>
    <row r="135" s="2" customFormat="1">
      <c r="A135" s="37"/>
      <c r="B135" s="38"/>
      <c r="C135" s="39"/>
      <c r="D135" s="243" t="s">
        <v>204</v>
      </c>
      <c r="E135" s="39"/>
      <c r="F135" s="244" t="s">
        <v>226</v>
      </c>
      <c r="G135" s="39"/>
      <c r="H135" s="39"/>
      <c r="I135" s="245"/>
      <c r="J135" s="39"/>
      <c r="K135" s="39"/>
      <c r="L135" s="43"/>
      <c r="M135" s="246"/>
      <c r="N135" s="247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204</v>
      </c>
      <c r="AU135" s="16" t="s">
        <v>84</v>
      </c>
    </row>
    <row r="136" s="11" customFormat="1" ht="22.8" customHeight="1">
      <c r="A136" s="11"/>
      <c r="B136" s="206"/>
      <c r="C136" s="207"/>
      <c r="D136" s="208" t="s">
        <v>74</v>
      </c>
      <c r="E136" s="258" t="s">
        <v>84</v>
      </c>
      <c r="F136" s="258" t="s">
        <v>544</v>
      </c>
      <c r="G136" s="207"/>
      <c r="H136" s="207"/>
      <c r="I136" s="210"/>
      <c r="J136" s="259">
        <f>BK136</f>
        <v>0</v>
      </c>
      <c r="K136" s="207"/>
      <c r="L136" s="212"/>
      <c r="M136" s="213"/>
      <c r="N136" s="214"/>
      <c r="O136" s="214"/>
      <c r="P136" s="215">
        <f>SUM(P137:P140)</f>
        <v>0</v>
      </c>
      <c r="Q136" s="214"/>
      <c r="R136" s="215">
        <f>SUM(R137:R140)</f>
        <v>0.0053749999999999996</v>
      </c>
      <c r="S136" s="214"/>
      <c r="T136" s="216">
        <f>SUM(T137:T140)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7" t="s">
        <v>82</v>
      </c>
      <c r="AT136" s="218" t="s">
        <v>74</v>
      </c>
      <c r="AU136" s="218" t="s">
        <v>82</v>
      </c>
      <c r="AY136" s="217" t="s">
        <v>141</v>
      </c>
      <c r="BK136" s="219">
        <f>SUM(BK137:BK140)</f>
        <v>0</v>
      </c>
    </row>
    <row r="137" s="2" customFormat="1" ht="37.8" customHeight="1">
      <c r="A137" s="37"/>
      <c r="B137" s="38"/>
      <c r="C137" s="234" t="s">
        <v>84</v>
      </c>
      <c r="D137" s="234" t="s">
        <v>172</v>
      </c>
      <c r="E137" s="235" t="s">
        <v>545</v>
      </c>
      <c r="F137" s="236" t="s">
        <v>546</v>
      </c>
      <c r="G137" s="237" t="s">
        <v>547</v>
      </c>
      <c r="H137" s="238">
        <v>25</v>
      </c>
      <c r="I137" s="239"/>
      <c r="J137" s="240">
        <f>ROUND(I137*H137,2)</f>
        <v>0</v>
      </c>
      <c r="K137" s="236" t="s">
        <v>542</v>
      </c>
      <c r="L137" s="43"/>
      <c r="M137" s="241" t="s">
        <v>1</v>
      </c>
      <c r="N137" s="242" t="s">
        <v>40</v>
      </c>
      <c r="O137" s="90"/>
      <c r="P137" s="230">
        <f>O137*H137</f>
        <v>0</v>
      </c>
      <c r="Q137" s="230">
        <v>0.00010000000000000001</v>
      </c>
      <c r="R137" s="230">
        <f>Q137*H137</f>
        <v>0.0025000000000000001</v>
      </c>
      <c r="S137" s="230">
        <v>0</v>
      </c>
      <c r="T137" s="23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2" t="s">
        <v>140</v>
      </c>
      <c r="AT137" s="232" t="s">
        <v>172</v>
      </c>
      <c r="AU137" s="232" t="s">
        <v>84</v>
      </c>
      <c r="AY137" s="16" t="s">
        <v>141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6" t="s">
        <v>82</v>
      </c>
      <c r="BK137" s="233">
        <f>ROUND(I137*H137,2)</f>
        <v>0</v>
      </c>
      <c r="BL137" s="16" t="s">
        <v>140</v>
      </c>
      <c r="BM137" s="232" t="s">
        <v>548</v>
      </c>
    </row>
    <row r="138" s="2" customFormat="1">
      <c r="A138" s="37"/>
      <c r="B138" s="38"/>
      <c r="C138" s="39"/>
      <c r="D138" s="243" t="s">
        <v>204</v>
      </c>
      <c r="E138" s="39"/>
      <c r="F138" s="244" t="s">
        <v>226</v>
      </c>
      <c r="G138" s="39"/>
      <c r="H138" s="39"/>
      <c r="I138" s="245"/>
      <c r="J138" s="39"/>
      <c r="K138" s="39"/>
      <c r="L138" s="43"/>
      <c r="M138" s="246"/>
      <c r="N138" s="24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204</v>
      </c>
      <c r="AU138" s="16" t="s">
        <v>84</v>
      </c>
    </row>
    <row r="139" s="2" customFormat="1" ht="24.15" customHeight="1">
      <c r="A139" s="37"/>
      <c r="B139" s="38"/>
      <c r="C139" s="220" t="s">
        <v>92</v>
      </c>
      <c r="D139" s="220" t="s">
        <v>142</v>
      </c>
      <c r="E139" s="221" t="s">
        <v>549</v>
      </c>
      <c r="F139" s="222" t="s">
        <v>550</v>
      </c>
      <c r="G139" s="223" t="s">
        <v>547</v>
      </c>
      <c r="H139" s="224">
        <v>28.75</v>
      </c>
      <c r="I139" s="225"/>
      <c r="J139" s="226">
        <f>ROUND(I139*H139,2)</f>
        <v>0</v>
      </c>
      <c r="K139" s="222" t="s">
        <v>1</v>
      </c>
      <c r="L139" s="227"/>
      <c r="M139" s="228" t="s">
        <v>1</v>
      </c>
      <c r="N139" s="229" t="s">
        <v>40</v>
      </c>
      <c r="O139" s="90"/>
      <c r="P139" s="230">
        <f>O139*H139</f>
        <v>0</v>
      </c>
      <c r="Q139" s="230">
        <v>0.00010000000000000001</v>
      </c>
      <c r="R139" s="230">
        <f>Q139*H139</f>
        <v>0.002875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171</v>
      </c>
      <c r="AT139" s="232" t="s">
        <v>142</v>
      </c>
      <c r="AU139" s="232" t="s">
        <v>84</v>
      </c>
      <c r="AY139" s="16" t="s">
        <v>141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82</v>
      </c>
      <c r="BK139" s="233">
        <f>ROUND(I139*H139,2)</f>
        <v>0</v>
      </c>
      <c r="BL139" s="16" t="s">
        <v>140</v>
      </c>
      <c r="BM139" s="232" t="s">
        <v>551</v>
      </c>
    </row>
    <row r="140" s="13" customFormat="1">
      <c r="A140" s="13"/>
      <c r="B140" s="260"/>
      <c r="C140" s="261"/>
      <c r="D140" s="243" t="s">
        <v>552</v>
      </c>
      <c r="E140" s="261"/>
      <c r="F140" s="262" t="s">
        <v>553</v>
      </c>
      <c r="G140" s="261"/>
      <c r="H140" s="263">
        <v>28.75</v>
      </c>
      <c r="I140" s="264"/>
      <c r="J140" s="261"/>
      <c r="K140" s="261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552</v>
      </c>
      <c r="AU140" s="269" t="s">
        <v>84</v>
      </c>
      <c r="AV140" s="13" t="s">
        <v>84</v>
      </c>
      <c r="AW140" s="13" t="s">
        <v>4</v>
      </c>
      <c r="AX140" s="13" t="s">
        <v>82</v>
      </c>
      <c r="AY140" s="269" t="s">
        <v>141</v>
      </c>
    </row>
    <row r="141" s="11" customFormat="1" ht="25.92" customHeight="1">
      <c r="A141" s="11"/>
      <c r="B141" s="206"/>
      <c r="C141" s="207"/>
      <c r="D141" s="208" t="s">
        <v>74</v>
      </c>
      <c r="E141" s="209" t="s">
        <v>554</v>
      </c>
      <c r="F141" s="209" t="s">
        <v>555</v>
      </c>
      <c r="G141" s="207"/>
      <c r="H141" s="207"/>
      <c r="I141" s="210"/>
      <c r="J141" s="211">
        <f>BK141</f>
        <v>0</v>
      </c>
      <c r="K141" s="207"/>
      <c r="L141" s="212"/>
      <c r="M141" s="213"/>
      <c r="N141" s="214"/>
      <c r="O141" s="214"/>
      <c r="P141" s="215">
        <f>P142</f>
        <v>0</v>
      </c>
      <c r="Q141" s="214"/>
      <c r="R141" s="215">
        <f>R142</f>
        <v>0.037440000000000001</v>
      </c>
      <c r="S141" s="214"/>
      <c r="T141" s="216">
        <f>T142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17" t="s">
        <v>84</v>
      </c>
      <c r="AT141" s="218" t="s">
        <v>74</v>
      </c>
      <c r="AU141" s="218" t="s">
        <v>75</v>
      </c>
      <c r="AY141" s="217" t="s">
        <v>141</v>
      </c>
      <c r="BK141" s="219">
        <f>BK142</f>
        <v>0</v>
      </c>
    </row>
    <row r="142" s="11" customFormat="1" ht="22.8" customHeight="1">
      <c r="A142" s="11"/>
      <c r="B142" s="206"/>
      <c r="C142" s="207"/>
      <c r="D142" s="208" t="s">
        <v>74</v>
      </c>
      <c r="E142" s="258" t="s">
        <v>556</v>
      </c>
      <c r="F142" s="258" t="s">
        <v>557</v>
      </c>
      <c r="G142" s="207"/>
      <c r="H142" s="207"/>
      <c r="I142" s="210"/>
      <c r="J142" s="259">
        <f>BK142</f>
        <v>0</v>
      </c>
      <c r="K142" s="207"/>
      <c r="L142" s="212"/>
      <c r="M142" s="213"/>
      <c r="N142" s="214"/>
      <c r="O142" s="214"/>
      <c r="P142" s="215">
        <f>SUM(P143:P155)</f>
        <v>0</v>
      </c>
      <c r="Q142" s="214"/>
      <c r="R142" s="215">
        <f>SUM(R143:R155)</f>
        <v>0.037440000000000001</v>
      </c>
      <c r="S142" s="214"/>
      <c r="T142" s="216">
        <f>SUM(T143:T155)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17" t="s">
        <v>84</v>
      </c>
      <c r="AT142" s="218" t="s">
        <v>74</v>
      </c>
      <c r="AU142" s="218" t="s">
        <v>82</v>
      </c>
      <c r="AY142" s="217" t="s">
        <v>141</v>
      </c>
      <c r="BK142" s="219">
        <f>SUM(BK143:BK155)</f>
        <v>0</v>
      </c>
    </row>
    <row r="143" s="2" customFormat="1" ht="37.8" customHeight="1">
      <c r="A143" s="37"/>
      <c r="B143" s="38"/>
      <c r="C143" s="234" t="s">
        <v>140</v>
      </c>
      <c r="D143" s="234" t="s">
        <v>172</v>
      </c>
      <c r="E143" s="235" t="s">
        <v>558</v>
      </c>
      <c r="F143" s="236" t="s">
        <v>559</v>
      </c>
      <c r="G143" s="237" t="s">
        <v>547</v>
      </c>
      <c r="H143" s="238">
        <v>78</v>
      </c>
      <c r="I143" s="239"/>
      <c r="J143" s="240">
        <f>ROUND(I143*H143,2)</f>
        <v>0</v>
      </c>
      <c r="K143" s="236" t="s">
        <v>542</v>
      </c>
      <c r="L143" s="43"/>
      <c r="M143" s="241" t="s">
        <v>1</v>
      </c>
      <c r="N143" s="242" t="s">
        <v>40</v>
      </c>
      <c r="O143" s="90"/>
      <c r="P143" s="230">
        <f>O143*H143</f>
        <v>0</v>
      </c>
      <c r="Q143" s="230">
        <v>6.9999999999999994E-05</v>
      </c>
      <c r="R143" s="230">
        <f>Q143*H143</f>
        <v>0.0054599999999999996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206</v>
      </c>
      <c r="AT143" s="232" t="s">
        <v>172</v>
      </c>
      <c r="AU143" s="232" t="s">
        <v>84</v>
      </c>
      <c r="AY143" s="16" t="s">
        <v>141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82</v>
      </c>
      <c r="BK143" s="233">
        <f>ROUND(I143*H143,2)</f>
        <v>0</v>
      </c>
      <c r="BL143" s="16" t="s">
        <v>206</v>
      </c>
      <c r="BM143" s="232" t="s">
        <v>560</v>
      </c>
    </row>
    <row r="144" s="2" customFormat="1">
      <c r="A144" s="37"/>
      <c r="B144" s="38"/>
      <c r="C144" s="39"/>
      <c r="D144" s="243" t="s">
        <v>204</v>
      </c>
      <c r="E144" s="39"/>
      <c r="F144" s="244" t="s">
        <v>561</v>
      </c>
      <c r="G144" s="39"/>
      <c r="H144" s="39"/>
      <c r="I144" s="245"/>
      <c r="J144" s="39"/>
      <c r="K144" s="39"/>
      <c r="L144" s="43"/>
      <c r="M144" s="246"/>
      <c r="N144" s="24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204</v>
      </c>
      <c r="AU144" s="16" t="s">
        <v>84</v>
      </c>
    </row>
    <row r="145" s="2" customFormat="1" ht="37.8" customHeight="1">
      <c r="A145" s="37"/>
      <c r="B145" s="38"/>
      <c r="C145" s="234" t="s">
        <v>158</v>
      </c>
      <c r="D145" s="234" t="s">
        <v>172</v>
      </c>
      <c r="E145" s="235" t="s">
        <v>562</v>
      </c>
      <c r="F145" s="236" t="s">
        <v>563</v>
      </c>
      <c r="G145" s="237" t="s">
        <v>547</v>
      </c>
      <c r="H145" s="238">
        <v>78</v>
      </c>
      <c r="I145" s="239"/>
      <c r="J145" s="240">
        <f>ROUND(I145*H145,2)</f>
        <v>0</v>
      </c>
      <c r="K145" s="236" t="s">
        <v>542</v>
      </c>
      <c r="L145" s="43"/>
      <c r="M145" s="241" t="s">
        <v>1</v>
      </c>
      <c r="N145" s="242" t="s">
        <v>40</v>
      </c>
      <c r="O145" s="90"/>
      <c r="P145" s="230">
        <f>O145*H145</f>
        <v>0</v>
      </c>
      <c r="Q145" s="230">
        <v>8.0000000000000007E-05</v>
      </c>
      <c r="R145" s="230">
        <f>Q145*H145</f>
        <v>0.0062400000000000008</v>
      </c>
      <c r="S145" s="230">
        <v>0</v>
      </c>
      <c r="T145" s="23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2" t="s">
        <v>206</v>
      </c>
      <c r="AT145" s="232" t="s">
        <v>172</v>
      </c>
      <c r="AU145" s="232" t="s">
        <v>84</v>
      </c>
      <c r="AY145" s="16" t="s">
        <v>141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6" t="s">
        <v>82</v>
      </c>
      <c r="BK145" s="233">
        <f>ROUND(I145*H145,2)</f>
        <v>0</v>
      </c>
      <c r="BL145" s="16" t="s">
        <v>206</v>
      </c>
      <c r="BM145" s="232" t="s">
        <v>564</v>
      </c>
    </row>
    <row r="146" s="2" customFormat="1">
      <c r="A146" s="37"/>
      <c r="B146" s="38"/>
      <c r="C146" s="39"/>
      <c r="D146" s="243" t="s">
        <v>204</v>
      </c>
      <c r="E146" s="39"/>
      <c r="F146" s="244" t="s">
        <v>561</v>
      </c>
      <c r="G146" s="39"/>
      <c r="H146" s="39"/>
      <c r="I146" s="245"/>
      <c r="J146" s="39"/>
      <c r="K146" s="39"/>
      <c r="L146" s="43"/>
      <c r="M146" s="246"/>
      <c r="N146" s="24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204</v>
      </c>
      <c r="AU146" s="16" t="s">
        <v>84</v>
      </c>
    </row>
    <row r="147" s="2" customFormat="1" ht="24.15" customHeight="1">
      <c r="A147" s="37"/>
      <c r="B147" s="38"/>
      <c r="C147" s="234" t="s">
        <v>163</v>
      </c>
      <c r="D147" s="234" t="s">
        <v>172</v>
      </c>
      <c r="E147" s="235" t="s">
        <v>565</v>
      </c>
      <c r="F147" s="236" t="s">
        <v>566</v>
      </c>
      <c r="G147" s="237" t="s">
        <v>547</v>
      </c>
      <c r="H147" s="238">
        <v>78</v>
      </c>
      <c r="I147" s="239"/>
      <c r="J147" s="240">
        <f>ROUND(I147*H147,2)</f>
        <v>0</v>
      </c>
      <c r="K147" s="236" t="s">
        <v>542</v>
      </c>
      <c r="L147" s="43"/>
      <c r="M147" s="241" t="s">
        <v>1</v>
      </c>
      <c r="N147" s="242" t="s">
        <v>40</v>
      </c>
      <c r="O147" s="90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206</v>
      </c>
      <c r="AT147" s="232" t="s">
        <v>172</v>
      </c>
      <c r="AU147" s="232" t="s">
        <v>84</v>
      </c>
      <c r="AY147" s="16" t="s">
        <v>141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82</v>
      </c>
      <c r="BK147" s="233">
        <f>ROUND(I147*H147,2)</f>
        <v>0</v>
      </c>
      <c r="BL147" s="16" t="s">
        <v>206</v>
      </c>
      <c r="BM147" s="232" t="s">
        <v>567</v>
      </c>
    </row>
    <row r="148" s="2" customFormat="1">
      <c r="A148" s="37"/>
      <c r="B148" s="38"/>
      <c r="C148" s="39"/>
      <c r="D148" s="243" t="s">
        <v>204</v>
      </c>
      <c r="E148" s="39"/>
      <c r="F148" s="244" t="s">
        <v>561</v>
      </c>
      <c r="G148" s="39"/>
      <c r="H148" s="39"/>
      <c r="I148" s="245"/>
      <c r="J148" s="39"/>
      <c r="K148" s="39"/>
      <c r="L148" s="43"/>
      <c r="M148" s="246"/>
      <c r="N148" s="247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204</v>
      </c>
      <c r="AU148" s="16" t="s">
        <v>84</v>
      </c>
    </row>
    <row r="149" s="2" customFormat="1" ht="37.8" customHeight="1">
      <c r="A149" s="37"/>
      <c r="B149" s="38"/>
      <c r="C149" s="234" t="s">
        <v>167</v>
      </c>
      <c r="D149" s="234" t="s">
        <v>172</v>
      </c>
      <c r="E149" s="235" t="s">
        <v>568</v>
      </c>
      <c r="F149" s="236" t="s">
        <v>569</v>
      </c>
      <c r="G149" s="237" t="s">
        <v>547</v>
      </c>
      <c r="H149" s="238">
        <v>78</v>
      </c>
      <c r="I149" s="239"/>
      <c r="J149" s="240">
        <f>ROUND(I149*H149,2)</f>
        <v>0</v>
      </c>
      <c r="K149" s="236" t="s">
        <v>542</v>
      </c>
      <c r="L149" s="43"/>
      <c r="M149" s="241" t="s">
        <v>1</v>
      </c>
      <c r="N149" s="242" t="s">
        <v>40</v>
      </c>
      <c r="O149" s="90"/>
      <c r="P149" s="230">
        <f>O149*H149</f>
        <v>0</v>
      </c>
      <c r="Q149" s="230">
        <v>0.00010000000000000001</v>
      </c>
      <c r="R149" s="230">
        <f>Q149*H149</f>
        <v>0.0078000000000000005</v>
      </c>
      <c r="S149" s="230">
        <v>0</v>
      </c>
      <c r="T149" s="23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2" t="s">
        <v>206</v>
      </c>
      <c r="AT149" s="232" t="s">
        <v>172</v>
      </c>
      <c r="AU149" s="232" t="s">
        <v>84</v>
      </c>
      <c r="AY149" s="16" t="s">
        <v>141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6" t="s">
        <v>82</v>
      </c>
      <c r="BK149" s="233">
        <f>ROUND(I149*H149,2)</f>
        <v>0</v>
      </c>
      <c r="BL149" s="16" t="s">
        <v>206</v>
      </c>
      <c r="BM149" s="232" t="s">
        <v>570</v>
      </c>
    </row>
    <row r="150" s="2" customFormat="1">
      <c r="A150" s="37"/>
      <c r="B150" s="38"/>
      <c r="C150" s="39"/>
      <c r="D150" s="243" t="s">
        <v>204</v>
      </c>
      <c r="E150" s="39"/>
      <c r="F150" s="244" t="s">
        <v>561</v>
      </c>
      <c r="G150" s="39"/>
      <c r="H150" s="39"/>
      <c r="I150" s="245"/>
      <c r="J150" s="39"/>
      <c r="K150" s="39"/>
      <c r="L150" s="43"/>
      <c r="M150" s="246"/>
      <c r="N150" s="247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204</v>
      </c>
      <c r="AU150" s="16" t="s">
        <v>84</v>
      </c>
    </row>
    <row r="151" s="2" customFormat="1" ht="24.15" customHeight="1">
      <c r="A151" s="37"/>
      <c r="B151" s="38"/>
      <c r="C151" s="234" t="s">
        <v>171</v>
      </c>
      <c r="D151" s="234" t="s">
        <v>172</v>
      </c>
      <c r="E151" s="235" t="s">
        <v>571</v>
      </c>
      <c r="F151" s="236" t="s">
        <v>572</v>
      </c>
      <c r="G151" s="237" t="s">
        <v>547</v>
      </c>
      <c r="H151" s="238">
        <v>78</v>
      </c>
      <c r="I151" s="239"/>
      <c r="J151" s="240">
        <f>ROUND(I151*H151,2)</f>
        <v>0</v>
      </c>
      <c r="K151" s="236" t="s">
        <v>542</v>
      </c>
      <c r="L151" s="43"/>
      <c r="M151" s="241" t="s">
        <v>1</v>
      </c>
      <c r="N151" s="242" t="s">
        <v>40</v>
      </c>
      <c r="O151" s="90"/>
      <c r="P151" s="230">
        <f>O151*H151</f>
        <v>0</v>
      </c>
      <c r="Q151" s="230">
        <v>0.00023000000000000001</v>
      </c>
      <c r="R151" s="230">
        <f>Q151*H151</f>
        <v>0.017940000000000001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206</v>
      </c>
      <c r="AT151" s="232" t="s">
        <v>172</v>
      </c>
      <c r="AU151" s="232" t="s">
        <v>84</v>
      </c>
      <c r="AY151" s="16" t="s">
        <v>141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82</v>
      </c>
      <c r="BK151" s="233">
        <f>ROUND(I151*H151,2)</f>
        <v>0</v>
      </c>
      <c r="BL151" s="16" t="s">
        <v>206</v>
      </c>
      <c r="BM151" s="232" t="s">
        <v>573</v>
      </c>
    </row>
    <row r="152" s="2" customFormat="1">
      <c r="A152" s="37"/>
      <c r="B152" s="38"/>
      <c r="C152" s="39"/>
      <c r="D152" s="243" t="s">
        <v>204</v>
      </c>
      <c r="E152" s="39"/>
      <c r="F152" s="244" t="s">
        <v>561</v>
      </c>
      <c r="G152" s="39"/>
      <c r="H152" s="39"/>
      <c r="I152" s="245"/>
      <c r="J152" s="39"/>
      <c r="K152" s="39"/>
      <c r="L152" s="43"/>
      <c r="M152" s="246"/>
      <c r="N152" s="24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204</v>
      </c>
      <c r="AU152" s="16" t="s">
        <v>84</v>
      </c>
    </row>
    <row r="153" s="13" customFormat="1">
      <c r="A153" s="13"/>
      <c r="B153" s="260"/>
      <c r="C153" s="261"/>
      <c r="D153" s="243" t="s">
        <v>552</v>
      </c>
      <c r="E153" s="270" t="s">
        <v>1</v>
      </c>
      <c r="F153" s="262" t="s">
        <v>574</v>
      </c>
      <c r="G153" s="261"/>
      <c r="H153" s="263">
        <v>30</v>
      </c>
      <c r="I153" s="264"/>
      <c r="J153" s="261"/>
      <c r="K153" s="261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552</v>
      </c>
      <c r="AU153" s="269" t="s">
        <v>84</v>
      </c>
      <c r="AV153" s="13" t="s">
        <v>84</v>
      </c>
      <c r="AW153" s="13" t="s">
        <v>31</v>
      </c>
      <c r="AX153" s="13" t="s">
        <v>75</v>
      </c>
      <c r="AY153" s="269" t="s">
        <v>141</v>
      </c>
    </row>
    <row r="154" s="13" customFormat="1">
      <c r="A154" s="13"/>
      <c r="B154" s="260"/>
      <c r="C154" s="261"/>
      <c r="D154" s="243" t="s">
        <v>552</v>
      </c>
      <c r="E154" s="270" t="s">
        <v>1</v>
      </c>
      <c r="F154" s="262" t="s">
        <v>575</v>
      </c>
      <c r="G154" s="261"/>
      <c r="H154" s="263">
        <v>48</v>
      </c>
      <c r="I154" s="264"/>
      <c r="J154" s="261"/>
      <c r="K154" s="261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552</v>
      </c>
      <c r="AU154" s="269" t="s">
        <v>84</v>
      </c>
      <c r="AV154" s="13" t="s">
        <v>84</v>
      </c>
      <c r="AW154" s="13" t="s">
        <v>31</v>
      </c>
      <c r="AX154" s="13" t="s">
        <v>75</v>
      </c>
      <c r="AY154" s="269" t="s">
        <v>141</v>
      </c>
    </row>
    <row r="155" s="14" customFormat="1">
      <c r="A155" s="14"/>
      <c r="B155" s="271"/>
      <c r="C155" s="272"/>
      <c r="D155" s="243" t="s">
        <v>552</v>
      </c>
      <c r="E155" s="273" t="s">
        <v>1</v>
      </c>
      <c r="F155" s="274" t="s">
        <v>576</v>
      </c>
      <c r="G155" s="272"/>
      <c r="H155" s="275">
        <v>78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1" t="s">
        <v>552</v>
      </c>
      <c r="AU155" s="281" t="s">
        <v>84</v>
      </c>
      <c r="AV155" s="14" t="s">
        <v>140</v>
      </c>
      <c r="AW155" s="14" t="s">
        <v>31</v>
      </c>
      <c r="AX155" s="14" t="s">
        <v>82</v>
      </c>
      <c r="AY155" s="281" t="s">
        <v>141</v>
      </c>
    </row>
    <row r="156" s="11" customFormat="1" ht="25.92" customHeight="1">
      <c r="A156" s="11"/>
      <c r="B156" s="206"/>
      <c r="C156" s="207"/>
      <c r="D156" s="208" t="s">
        <v>74</v>
      </c>
      <c r="E156" s="209" t="s">
        <v>142</v>
      </c>
      <c r="F156" s="209" t="s">
        <v>577</v>
      </c>
      <c r="G156" s="207"/>
      <c r="H156" s="207"/>
      <c r="I156" s="210"/>
      <c r="J156" s="211">
        <f>BK156</f>
        <v>0</v>
      </c>
      <c r="K156" s="207"/>
      <c r="L156" s="212"/>
      <c r="M156" s="213"/>
      <c r="N156" s="214"/>
      <c r="O156" s="214"/>
      <c r="P156" s="215">
        <f>P157</f>
        <v>0</v>
      </c>
      <c r="Q156" s="214"/>
      <c r="R156" s="215">
        <f>R157</f>
        <v>2.2534000000000001</v>
      </c>
      <c r="S156" s="214"/>
      <c r="T156" s="216">
        <f>T157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7" t="s">
        <v>92</v>
      </c>
      <c r="AT156" s="218" t="s">
        <v>74</v>
      </c>
      <c r="AU156" s="218" t="s">
        <v>75</v>
      </c>
      <c r="AY156" s="217" t="s">
        <v>141</v>
      </c>
      <c r="BK156" s="219">
        <f>BK157</f>
        <v>0</v>
      </c>
    </row>
    <row r="157" s="11" customFormat="1" ht="22.8" customHeight="1">
      <c r="A157" s="11"/>
      <c r="B157" s="206"/>
      <c r="C157" s="207"/>
      <c r="D157" s="208" t="s">
        <v>74</v>
      </c>
      <c r="E157" s="258" t="s">
        <v>578</v>
      </c>
      <c r="F157" s="258" t="s">
        <v>579</v>
      </c>
      <c r="G157" s="207"/>
      <c r="H157" s="207"/>
      <c r="I157" s="210"/>
      <c r="J157" s="259">
        <f>BK157</f>
        <v>0</v>
      </c>
      <c r="K157" s="207"/>
      <c r="L157" s="212"/>
      <c r="M157" s="213"/>
      <c r="N157" s="214"/>
      <c r="O157" s="214"/>
      <c r="P157" s="215">
        <f>SUM(P158:P180)</f>
        <v>0</v>
      </c>
      <c r="Q157" s="214"/>
      <c r="R157" s="215">
        <f>SUM(R158:R180)</f>
        <v>2.2534000000000001</v>
      </c>
      <c r="S157" s="214"/>
      <c r="T157" s="216">
        <f>SUM(T158:T180)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17" t="s">
        <v>92</v>
      </c>
      <c r="AT157" s="218" t="s">
        <v>74</v>
      </c>
      <c r="AU157" s="218" t="s">
        <v>82</v>
      </c>
      <c r="AY157" s="217" t="s">
        <v>141</v>
      </c>
      <c r="BK157" s="219">
        <f>SUM(BK158:BK180)</f>
        <v>0</v>
      </c>
    </row>
    <row r="158" s="2" customFormat="1" ht="37.8" customHeight="1">
      <c r="A158" s="37"/>
      <c r="B158" s="38"/>
      <c r="C158" s="234" t="s">
        <v>177</v>
      </c>
      <c r="D158" s="234" t="s">
        <v>172</v>
      </c>
      <c r="E158" s="235" t="s">
        <v>580</v>
      </c>
      <c r="F158" s="236" t="s">
        <v>581</v>
      </c>
      <c r="G158" s="237" t="s">
        <v>541</v>
      </c>
      <c r="H158" s="238">
        <v>7.2000000000000002</v>
      </c>
      <c r="I158" s="239"/>
      <c r="J158" s="240">
        <f>ROUND(I158*H158,2)</f>
        <v>0</v>
      </c>
      <c r="K158" s="236" t="s">
        <v>542</v>
      </c>
      <c r="L158" s="43"/>
      <c r="M158" s="241" t="s">
        <v>1</v>
      </c>
      <c r="N158" s="242" t="s">
        <v>40</v>
      </c>
      <c r="O158" s="90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2" t="s">
        <v>582</v>
      </c>
      <c r="AT158" s="232" t="s">
        <v>172</v>
      </c>
      <c r="AU158" s="232" t="s">
        <v>84</v>
      </c>
      <c r="AY158" s="16" t="s">
        <v>141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6" t="s">
        <v>82</v>
      </c>
      <c r="BK158" s="233">
        <f>ROUND(I158*H158,2)</f>
        <v>0</v>
      </c>
      <c r="BL158" s="16" t="s">
        <v>582</v>
      </c>
      <c r="BM158" s="232" t="s">
        <v>583</v>
      </c>
    </row>
    <row r="159" s="2" customFormat="1" ht="62.7" customHeight="1">
      <c r="A159" s="37"/>
      <c r="B159" s="38"/>
      <c r="C159" s="234" t="s">
        <v>181</v>
      </c>
      <c r="D159" s="234" t="s">
        <v>172</v>
      </c>
      <c r="E159" s="235" t="s">
        <v>584</v>
      </c>
      <c r="F159" s="236" t="s">
        <v>585</v>
      </c>
      <c r="G159" s="237" t="s">
        <v>145</v>
      </c>
      <c r="H159" s="238">
        <v>120</v>
      </c>
      <c r="I159" s="239"/>
      <c r="J159" s="240">
        <f>ROUND(I159*H159,2)</f>
        <v>0</v>
      </c>
      <c r="K159" s="236" t="s">
        <v>542</v>
      </c>
      <c r="L159" s="43"/>
      <c r="M159" s="241" t="s">
        <v>1</v>
      </c>
      <c r="N159" s="242" t="s">
        <v>40</v>
      </c>
      <c r="O159" s="90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2" t="s">
        <v>582</v>
      </c>
      <c r="AT159" s="232" t="s">
        <v>172</v>
      </c>
      <c r="AU159" s="232" t="s">
        <v>84</v>
      </c>
      <c r="AY159" s="16" t="s">
        <v>141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6" t="s">
        <v>82</v>
      </c>
      <c r="BK159" s="233">
        <f>ROUND(I159*H159,2)</f>
        <v>0</v>
      </c>
      <c r="BL159" s="16" t="s">
        <v>582</v>
      </c>
      <c r="BM159" s="232" t="s">
        <v>586</v>
      </c>
    </row>
    <row r="160" s="2" customFormat="1">
      <c r="A160" s="37"/>
      <c r="B160" s="38"/>
      <c r="C160" s="39"/>
      <c r="D160" s="243" t="s">
        <v>204</v>
      </c>
      <c r="E160" s="39"/>
      <c r="F160" s="244" t="s">
        <v>587</v>
      </c>
      <c r="G160" s="39"/>
      <c r="H160" s="39"/>
      <c r="I160" s="245"/>
      <c r="J160" s="39"/>
      <c r="K160" s="39"/>
      <c r="L160" s="43"/>
      <c r="M160" s="246"/>
      <c r="N160" s="247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204</v>
      </c>
      <c r="AU160" s="16" t="s">
        <v>84</v>
      </c>
    </row>
    <row r="161" s="2" customFormat="1" ht="62.7" customHeight="1">
      <c r="A161" s="37"/>
      <c r="B161" s="38"/>
      <c r="C161" s="234" t="s">
        <v>185</v>
      </c>
      <c r="D161" s="234" t="s">
        <v>172</v>
      </c>
      <c r="E161" s="235" t="s">
        <v>588</v>
      </c>
      <c r="F161" s="236" t="s">
        <v>589</v>
      </c>
      <c r="G161" s="237" t="s">
        <v>145</v>
      </c>
      <c r="H161" s="238">
        <v>40</v>
      </c>
      <c r="I161" s="239"/>
      <c r="J161" s="240">
        <f>ROUND(I161*H161,2)</f>
        <v>0</v>
      </c>
      <c r="K161" s="236" t="s">
        <v>542</v>
      </c>
      <c r="L161" s="43"/>
      <c r="M161" s="241" t="s">
        <v>1</v>
      </c>
      <c r="N161" s="242" t="s">
        <v>40</v>
      </c>
      <c r="O161" s="90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2" t="s">
        <v>582</v>
      </c>
      <c r="AT161" s="232" t="s">
        <v>172</v>
      </c>
      <c r="AU161" s="232" t="s">
        <v>84</v>
      </c>
      <c r="AY161" s="16" t="s">
        <v>141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6" t="s">
        <v>82</v>
      </c>
      <c r="BK161" s="233">
        <f>ROUND(I161*H161,2)</f>
        <v>0</v>
      </c>
      <c r="BL161" s="16" t="s">
        <v>582</v>
      </c>
      <c r="BM161" s="232" t="s">
        <v>590</v>
      </c>
    </row>
    <row r="162" s="2" customFormat="1">
      <c r="A162" s="37"/>
      <c r="B162" s="38"/>
      <c r="C162" s="39"/>
      <c r="D162" s="243" t="s">
        <v>204</v>
      </c>
      <c r="E162" s="39"/>
      <c r="F162" s="244" t="s">
        <v>230</v>
      </c>
      <c r="G162" s="39"/>
      <c r="H162" s="39"/>
      <c r="I162" s="245"/>
      <c r="J162" s="39"/>
      <c r="K162" s="39"/>
      <c r="L162" s="43"/>
      <c r="M162" s="246"/>
      <c r="N162" s="247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204</v>
      </c>
      <c r="AU162" s="16" t="s">
        <v>84</v>
      </c>
    </row>
    <row r="163" s="2" customFormat="1" ht="37.8" customHeight="1">
      <c r="A163" s="37"/>
      <c r="B163" s="38"/>
      <c r="C163" s="234" t="s">
        <v>189</v>
      </c>
      <c r="D163" s="234" t="s">
        <v>172</v>
      </c>
      <c r="E163" s="235" t="s">
        <v>591</v>
      </c>
      <c r="F163" s="236" t="s">
        <v>592</v>
      </c>
      <c r="G163" s="237" t="s">
        <v>161</v>
      </c>
      <c r="H163" s="238">
        <v>1</v>
      </c>
      <c r="I163" s="239"/>
      <c r="J163" s="240">
        <f>ROUND(I163*H163,2)</f>
        <v>0</v>
      </c>
      <c r="K163" s="236" t="s">
        <v>542</v>
      </c>
      <c r="L163" s="43"/>
      <c r="M163" s="241" t="s">
        <v>1</v>
      </c>
      <c r="N163" s="242" t="s">
        <v>40</v>
      </c>
      <c r="O163" s="90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2" t="s">
        <v>582</v>
      </c>
      <c r="AT163" s="232" t="s">
        <v>172</v>
      </c>
      <c r="AU163" s="232" t="s">
        <v>84</v>
      </c>
      <c r="AY163" s="16" t="s">
        <v>141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6" t="s">
        <v>82</v>
      </c>
      <c r="BK163" s="233">
        <f>ROUND(I163*H163,2)</f>
        <v>0</v>
      </c>
      <c r="BL163" s="16" t="s">
        <v>582</v>
      </c>
      <c r="BM163" s="232" t="s">
        <v>593</v>
      </c>
    </row>
    <row r="164" s="2" customFormat="1">
      <c r="A164" s="37"/>
      <c r="B164" s="38"/>
      <c r="C164" s="39"/>
      <c r="D164" s="243" t="s">
        <v>204</v>
      </c>
      <c r="E164" s="39"/>
      <c r="F164" s="244" t="s">
        <v>594</v>
      </c>
      <c r="G164" s="39"/>
      <c r="H164" s="39"/>
      <c r="I164" s="245"/>
      <c r="J164" s="39"/>
      <c r="K164" s="39"/>
      <c r="L164" s="43"/>
      <c r="M164" s="246"/>
      <c r="N164" s="247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204</v>
      </c>
      <c r="AU164" s="16" t="s">
        <v>84</v>
      </c>
    </row>
    <row r="165" s="2" customFormat="1" ht="49.05" customHeight="1">
      <c r="A165" s="37"/>
      <c r="B165" s="38"/>
      <c r="C165" s="234" t="s">
        <v>193</v>
      </c>
      <c r="D165" s="234" t="s">
        <v>172</v>
      </c>
      <c r="E165" s="235" t="s">
        <v>595</v>
      </c>
      <c r="F165" s="236" t="s">
        <v>596</v>
      </c>
      <c r="G165" s="237" t="s">
        <v>145</v>
      </c>
      <c r="H165" s="238">
        <v>2540</v>
      </c>
      <c r="I165" s="239"/>
      <c r="J165" s="240">
        <f>ROUND(I165*H165,2)</f>
        <v>0</v>
      </c>
      <c r="K165" s="236" t="s">
        <v>542</v>
      </c>
      <c r="L165" s="43"/>
      <c r="M165" s="241" t="s">
        <v>1</v>
      </c>
      <c r="N165" s="242" t="s">
        <v>40</v>
      </c>
      <c r="O165" s="90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2" t="s">
        <v>582</v>
      </c>
      <c r="AT165" s="232" t="s">
        <v>172</v>
      </c>
      <c r="AU165" s="232" t="s">
        <v>84</v>
      </c>
      <c r="AY165" s="16" t="s">
        <v>141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6" t="s">
        <v>82</v>
      </c>
      <c r="BK165" s="233">
        <f>ROUND(I165*H165,2)</f>
        <v>0</v>
      </c>
      <c r="BL165" s="16" t="s">
        <v>582</v>
      </c>
      <c r="BM165" s="232" t="s">
        <v>597</v>
      </c>
    </row>
    <row r="166" s="2" customFormat="1" ht="37.8" customHeight="1">
      <c r="A166" s="37"/>
      <c r="B166" s="38"/>
      <c r="C166" s="234" t="s">
        <v>197</v>
      </c>
      <c r="D166" s="234" t="s">
        <v>172</v>
      </c>
      <c r="E166" s="235" t="s">
        <v>598</v>
      </c>
      <c r="F166" s="236" t="s">
        <v>599</v>
      </c>
      <c r="G166" s="237" t="s">
        <v>145</v>
      </c>
      <c r="H166" s="238">
        <v>120</v>
      </c>
      <c r="I166" s="239"/>
      <c r="J166" s="240">
        <f>ROUND(I166*H166,2)</f>
        <v>0</v>
      </c>
      <c r="K166" s="236" t="s">
        <v>542</v>
      </c>
      <c r="L166" s="43"/>
      <c r="M166" s="241" t="s">
        <v>1</v>
      </c>
      <c r="N166" s="242" t="s">
        <v>40</v>
      </c>
      <c r="O166" s="90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2" t="s">
        <v>582</v>
      </c>
      <c r="AT166" s="232" t="s">
        <v>172</v>
      </c>
      <c r="AU166" s="232" t="s">
        <v>84</v>
      </c>
      <c r="AY166" s="16" t="s">
        <v>141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6" t="s">
        <v>82</v>
      </c>
      <c r="BK166" s="233">
        <f>ROUND(I166*H166,2)</f>
        <v>0</v>
      </c>
      <c r="BL166" s="16" t="s">
        <v>582</v>
      </c>
      <c r="BM166" s="232" t="s">
        <v>600</v>
      </c>
    </row>
    <row r="167" s="2" customFormat="1" ht="37.8" customHeight="1">
      <c r="A167" s="37"/>
      <c r="B167" s="38"/>
      <c r="C167" s="234" t="s">
        <v>8</v>
      </c>
      <c r="D167" s="234" t="s">
        <v>172</v>
      </c>
      <c r="E167" s="235" t="s">
        <v>601</v>
      </c>
      <c r="F167" s="236" t="s">
        <v>602</v>
      </c>
      <c r="G167" s="237" t="s">
        <v>145</v>
      </c>
      <c r="H167" s="238">
        <v>40</v>
      </c>
      <c r="I167" s="239"/>
      <c r="J167" s="240">
        <f>ROUND(I167*H167,2)</f>
        <v>0</v>
      </c>
      <c r="K167" s="236" t="s">
        <v>542</v>
      </c>
      <c r="L167" s="43"/>
      <c r="M167" s="241" t="s">
        <v>1</v>
      </c>
      <c r="N167" s="242" t="s">
        <v>40</v>
      </c>
      <c r="O167" s="90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2" t="s">
        <v>582</v>
      </c>
      <c r="AT167" s="232" t="s">
        <v>172</v>
      </c>
      <c r="AU167" s="232" t="s">
        <v>84</v>
      </c>
      <c r="AY167" s="16" t="s">
        <v>141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6" t="s">
        <v>82</v>
      </c>
      <c r="BK167" s="233">
        <f>ROUND(I167*H167,2)</f>
        <v>0</v>
      </c>
      <c r="BL167" s="16" t="s">
        <v>582</v>
      </c>
      <c r="BM167" s="232" t="s">
        <v>603</v>
      </c>
    </row>
    <row r="168" s="2" customFormat="1">
      <c r="A168" s="37"/>
      <c r="B168" s="38"/>
      <c r="C168" s="39"/>
      <c r="D168" s="243" t="s">
        <v>204</v>
      </c>
      <c r="E168" s="39"/>
      <c r="F168" s="244" t="s">
        <v>230</v>
      </c>
      <c r="G168" s="39"/>
      <c r="H168" s="39"/>
      <c r="I168" s="245"/>
      <c r="J168" s="39"/>
      <c r="K168" s="39"/>
      <c r="L168" s="43"/>
      <c r="M168" s="246"/>
      <c r="N168" s="247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204</v>
      </c>
      <c r="AU168" s="16" t="s">
        <v>84</v>
      </c>
    </row>
    <row r="169" s="2" customFormat="1" ht="37.8" customHeight="1">
      <c r="A169" s="37"/>
      <c r="B169" s="38"/>
      <c r="C169" s="234" t="s">
        <v>206</v>
      </c>
      <c r="D169" s="234" t="s">
        <v>172</v>
      </c>
      <c r="E169" s="235" t="s">
        <v>604</v>
      </c>
      <c r="F169" s="236" t="s">
        <v>605</v>
      </c>
      <c r="G169" s="237" t="s">
        <v>547</v>
      </c>
      <c r="H169" s="238">
        <v>200</v>
      </c>
      <c r="I169" s="239"/>
      <c r="J169" s="240">
        <f>ROUND(I169*H169,2)</f>
        <v>0</v>
      </c>
      <c r="K169" s="236" t="s">
        <v>542</v>
      </c>
      <c r="L169" s="43"/>
      <c r="M169" s="241" t="s">
        <v>1</v>
      </c>
      <c r="N169" s="242" t="s">
        <v>40</v>
      </c>
      <c r="O169" s="90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2" t="s">
        <v>582</v>
      </c>
      <c r="AT169" s="232" t="s">
        <v>172</v>
      </c>
      <c r="AU169" s="232" t="s">
        <v>84</v>
      </c>
      <c r="AY169" s="16" t="s">
        <v>141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6" t="s">
        <v>82</v>
      </c>
      <c r="BK169" s="233">
        <f>ROUND(I169*H169,2)</f>
        <v>0</v>
      </c>
      <c r="BL169" s="16" t="s">
        <v>582</v>
      </c>
      <c r="BM169" s="232" t="s">
        <v>606</v>
      </c>
    </row>
    <row r="170" s="2" customFormat="1" ht="24.15" customHeight="1">
      <c r="A170" s="37"/>
      <c r="B170" s="38"/>
      <c r="C170" s="234" t="s">
        <v>210</v>
      </c>
      <c r="D170" s="234" t="s">
        <v>172</v>
      </c>
      <c r="E170" s="235" t="s">
        <v>607</v>
      </c>
      <c r="F170" s="236" t="s">
        <v>608</v>
      </c>
      <c r="G170" s="237" t="s">
        <v>145</v>
      </c>
      <c r="H170" s="238">
        <v>20</v>
      </c>
      <c r="I170" s="239"/>
      <c r="J170" s="240">
        <f>ROUND(I170*H170,2)</f>
        <v>0</v>
      </c>
      <c r="K170" s="236" t="s">
        <v>542</v>
      </c>
      <c r="L170" s="43"/>
      <c r="M170" s="241" t="s">
        <v>1</v>
      </c>
      <c r="N170" s="242" t="s">
        <v>40</v>
      </c>
      <c r="O170" s="90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2" t="s">
        <v>582</v>
      </c>
      <c r="AT170" s="232" t="s">
        <v>172</v>
      </c>
      <c r="AU170" s="232" t="s">
        <v>84</v>
      </c>
      <c r="AY170" s="16" t="s">
        <v>141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6" t="s">
        <v>82</v>
      </c>
      <c r="BK170" s="233">
        <f>ROUND(I170*H170,2)</f>
        <v>0</v>
      </c>
      <c r="BL170" s="16" t="s">
        <v>582</v>
      </c>
      <c r="BM170" s="232" t="s">
        <v>609</v>
      </c>
    </row>
    <row r="171" s="2" customFormat="1">
      <c r="A171" s="37"/>
      <c r="B171" s="38"/>
      <c r="C171" s="39"/>
      <c r="D171" s="243" t="s">
        <v>204</v>
      </c>
      <c r="E171" s="39"/>
      <c r="F171" s="244" t="s">
        <v>230</v>
      </c>
      <c r="G171" s="39"/>
      <c r="H171" s="39"/>
      <c r="I171" s="245"/>
      <c r="J171" s="39"/>
      <c r="K171" s="39"/>
      <c r="L171" s="43"/>
      <c r="M171" s="246"/>
      <c r="N171" s="247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204</v>
      </c>
      <c r="AU171" s="16" t="s">
        <v>84</v>
      </c>
    </row>
    <row r="172" s="2" customFormat="1" ht="37.8" customHeight="1">
      <c r="A172" s="37"/>
      <c r="B172" s="38"/>
      <c r="C172" s="234" t="s">
        <v>214</v>
      </c>
      <c r="D172" s="234" t="s">
        <v>172</v>
      </c>
      <c r="E172" s="235" t="s">
        <v>610</v>
      </c>
      <c r="F172" s="236" t="s">
        <v>611</v>
      </c>
      <c r="G172" s="237" t="s">
        <v>547</v>
      </c>
      <c r="H172" s="238">
        <v>5</v>
      </c>
      <c r="I172" s="239"/>
      <c r="J172" s="240">
        <f>ROUND(I172*H172,2)</f>
        <v>0</v>
      </c>
      <c r="K172" s="236" t="s">
        <v>542</v>
      </c>
      <c r="L172" s="43"/>
      <c r="M172" s="241" t="s">
        <v>1</v>
      </c>
      <c r="N172" s="242" t="s">
        <v>40</v>
      </c>
      <c r="O172" s="90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2" t="s">
        <v>582</v>
      </c>
      <c r="AT172" s="232" t="s">
        <v>172</v>
      </c>
      <c r="AU172" s="232" t="s">
        <v>84</v>
      </c>
      <c r="AY172" s="16" t="s">
        <v>141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6" t="s">
        <v>82</v>
      </c>
      <c r="BK172" s="233">
        <f>ROUND(I172*H172,2)</f>
        <v>0</v>
      </c>
      <c r="BL172" s="16" t="s">
        <v>582</v>
      </c>
      <c r="BM172" s="232" t="s">
        <v>612</v>
      </c>
    </row>
    <row r="173" s="13" customFormat="1">
      <c r="A173" s="13"/>
      <c r="B173" s="260"/>
      <c r="C173" s="261"/>
      <c r="D173" s="243" t="s">
        <v>552</v>
      </c>
      <c r="E173" s="270" t="s">
        <v>1</v>
      </c>
      <c r="F173" s="262" t="s">
        <v>613</v>
      </c>
      <c r="G173" s="261"/>
      <c r="H173" s="263">
        <v>5</v>
      </c>
      <c r="I173" s="264"/>
      <c r="J173" s="261"/>
      <c r="K173" s="261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552</v>
      </c>
      <c r="AU173" s="269" t="s">
        <v>84</v>
      </c>
      <c r="AV173" s="13" t="s">
        <v>84</v>
      </c>
      <c r="AW173" s="13" t="s">
        <v>31</v>
      </c>
      <c r="AX173" s="13" t="s">
        <v>82</v>
      </c>
      <c r="AY173" s="269" t="s">
        <v>141</v>
      </c>
    </row>
    <row r="174" s="2" customFormat="1" ht="37.8" customHeight="1">
      <c r="A174" s="37"/>
      <c r="B174" s="38"/>
      <c r="C174" s="234" t="s">
        <v>218</v>
      </c>
      <c r="D174" s="234" t="s">
        <v>172</v>
      </c>
      <c r="E174" s="235" t="s">
        <v>614</v>
      </c>
      <c r="F174" s="236" t="s">
        <v>615</v>
      </c>
      <c r="G174" s="237" t="s">
        <v>547</v>
      </c>
      <c r="H174" s="238">
        <v>5</v>
      </c>
      <c r="I174" s="239"/>
      <c r="J174" s="240">
        <f>ROUND(I174*H174,2)</f>
        <v>0</v>
      </c>
      <c r="K174" s="236" t="s">
        <v>542</v>
      </c>
      <c r="L174" s="43"/>
      <c r="M174" s="241" t="s">
        <v>1</v>
      </c>
      <c r="N174" s="242" t="s">
        <v>40</v>
      </c>
      <c r="O174" s="90"/>
      <c r="P174" s="230">
        <f>O174*H174</f>
        <v>0</v>
      </c>
      <c r="Q174" s="230">
        <v>0.18906999999999999</v>
      </c>
      <c r="R174" s="230">
        <f>Q174*H174</f>
        <v>0.94534999999999991</v>
      </c>
      <c r="S174" s="230">
        <v>0</v>
      </c>
      <c r="T174" s="23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2" t="s">
        <v>582</v>
      </c>
      <c r="AT174" s="232" t="s">
        <v>172</v>
      </c>
      <c r="AU174" s="232" t="s">
        <v>84</v>
      </c>
      <c r="AY174" s="16" t="s">
        <v>141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6" t="s">
        <v>82</v>
      </c>
      <c r="BK174" s="233">
        <f>ROUND(I174*H174,2)</f>
        <v>0</v>
      </c>
      <c r="BL174" s="16" t="s">
        <v>582</v>
      </c>
      <c r="BM174" s="232" t="s">
        <v>616</v>
      </c>
    </row>
    <row r="175" s="13" customFormat="1">
      <c r="A175" s="13"/>
      <c r="B175" s="260"/>
      <c r="C175" s="261"/>
      <c r="D175" s="243" t="s">
        <v>552</v>
      </c>
      <c r="E175" s="270" t="s">
        <v>1</v>
      </c>
      <c r="F175" s="262" t="s">
        <v>617</v>
      </c>
      <c r="G175" s="261"/>
      <c r="H175" s="263">
        <v>5</v>
      </c>
      <c r="I175" s="264"/>
      <c r="J175" s="261"/>
      <c r="K175" s="261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552</v>
      </c>
      <c r="AU175" s="269" t="s">
        <v>84</v>
      </c>
      <c r="AV175" s="13" t="s">
        <v>84</v>
      </c>
      <c r="AW175" s="13" t="s">
        <v>31</v>
      </c>
      <c r="AX175" s="13" t="s">
        <v>82</v>
      </c>
      <c r="AY175" s="269" t="s">
        <v>141</v>
      </c>
    </row>
    <row r="176" s="2" customFormat="1" ht="24.15" customHeight="1">
      <c r="A176" s="37"/>
      <c r="B176" s="38"/>
      <c r="C176" s="234" t="s">
        <v>222</v>
      </c>
      <c r="D176" s="234" t="s">
        <v>172</v>
      </c>
      <c r="E176" s="235" t="s">
        <v>618</v>
      </c>
      <c r="F176" s="236" t="s">
        <v>619</v>
      </c>
      <c r="G176" s="237" t="s">
        <v>547</v>
      </c>
      <c r="H176" s="238">
        <v>5</v>
      </c>
      <c r="I176" s="239"/>
      <c r="J176" s="240">
        <f>ROUND(I176*H176,2)</f>
        <v>0</v>
      </c>
      <c r="K176" s="236" t="s">
        <v>542</v>
      </c>
      <c r="L176" s="43"/>
      <c r="M176" s="241" t="s">
        <v>1</v>
      </c>
      <c r="N176" s="242" t="s">
        <v>40</v>
      </c>
      <c r="O176" s="90"/>
      <c r="P176" s="230">
        <f>O176*H176</f>
        <v>0</v>
      </c>
      <c r="Q176" s="230">
        <v>0.18024999999999999</v>
      </c>
      <c r="R176" s="230">
        <f>Q176*H176</f>
        <v>0.90125</v>
      </c>
      <c r="S176" s="230">
        <v>0</v>
      </c>
      <c r="T176" s="23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2" t="s">
        <v>582</v>
      </c>
      <c r="AT176" s="232" t="s">
        <v>172</v>
      </c>
      <c r="AU176" s="232" t="s">
        <v>84</v>
      </c>
      <c r="AY176" s="16" t="s">
        <v>141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6" t="s">
        <v>82</v>
      </c>
      <c r="BK176" s="233">
        <f>ROUND(I176*H176,2)</f>
        <v>0</v>
      </c>
      <c r="BL176" s="16" t="s">
        <v>582</v>
      </c>
      <c r="BM176" s="232" t="s">
        <v>620</v>
      </c>
    </row>
    <row r="177" s="13" customFormat="1">
      <c r="A177" s="13"/>
      <c r="B177" s="260"/>
      <c r="C177" s="261"/>
      <c r="D177" s="243" t="s">
        <v>552</v>
      </c>
      <c r="E177" s="270" t="s">
        <v>1</v>
      </c>
      <c r="F177" s="262" t="s">
        <v>617</v>
      </c>
      <c r="G177" s="261"/>
      <c r="H177" s="263">
        <v>5</v>
      </c>
      <c r="I177" s="264"/>
      <c r="J177" s="261"/>
      <c r="K177" s="261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552</v>
      </c>
      <c r="AU177" s="269" t="s">
        <v>84</v>
      </c>
      <c r="AV177" s="13" t="s">
        <v>84</v>
      </c>
      <c r="AW177" s="13" t="s">
        <v>31</v>
      </c>
      <c r="AX177" s="13" t="s">
        <v>82</v>
      </c>
      <c r="AY177" s="269" t="s">
        <v>141</v>
      </c>
    </row>
    <row r="178" s="2" customFormat="1" ht="14.4" customHeight="1">
      <c r="A178" s="37"/>
      <c r="B178" s="38"/>
      <c r="C178" s="220" t="s">
        <v>7</v>
      </c>
      <c r="D178" s="220" t="s">
        <v>142</v>
      </c>
      <c r="E178" s="221" t="s">
        <v>621</v>
      </c>
      <c r="F178" s="222" t="s">
        <v>622</v>
      </c>
      <c r="G178" s="223" t="s">
        <v>145</v>
      </c>
      <c r="H178" s="224">
        <v>24</v>
      </c>
      <c r="I178" s="225"/>
      <c r="J178" s="226">
        <f>ROUND(I178*H178,2)</f>
        <v>0</v>
      </c>
      <c r="K178" s="222" t="s">
        <v>542</v>
      </c>
      <c r="L178" s="227"/>
      <c r="M178" s="228" t="s">
        <v>1</v>
      </c>
      <c r="N178" s="229" t="s">
        <v>40</v>
      </c>
      <c r="O178" s="90"/>
      <c r="P178" s="230">
        <f>O178*H178</f>
        <v>0</v>
      </c>
      <c r="Q178" s="230">
        <v>0.0044999999999999997</v>
      </c>
      <c r="R178" s="230">
        <f>Q178*H178</f>
        <v>0.10799999999999999</v>
      </c>
      <c r="S178" s="230">
        <v>0</v>
      </c>
      <c r="T178" s="23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2" t="s">
        <v>623</v>
      </c>
      <c r="AT178" s="232" t="s">
        <v>142</v>
      </c>
      <c r="AU178" s="232" t="s">
        <v>84</v>
      </c>
      <c r="AY178" s="16" t="s">
        <v>141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6" t="s">
        <v>82</v>
      </c>
      <c r="BK178" s="233">
        <f>ROUND(I178*H178,2)</f>
        <v>0</v>
      </c>
      <c r="BL178" s="16" t="s">
        <v>582</v>
      </c>
      <c r="BM178" s="232" t="s">
        <v>624</v>
      </c>
    </row>
    <row r="179" s="2" customFormat="1">
      <c r="A179" s="37"/>
      <c r="B179" s="38"/>
      <c r="C179" s="39"/>
      <c r="D179" s="243" t="s">
        <v>204</v>
      </c>
      <c r="E179" s="39"/>
      <c r="F179" s="244" t="s">
        <v>444</v>
      </c>
      <c r="G179" s="39"/>
      <c r="H179" s="39"/>
      <c r="I179" s="245"/>
      <c r="J179" s="39"/>
      <c r="K179" s="39"/>
      <c r="L179" s="43"/>
      <c r="M179" s="246"/>
      <c r="N179" s="247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204</v>
      </c>
      <c r="AU179" s="16" t="s">
        <v>84</v>
      </c>
    </row>
    <row r="180" s="2" customFormat="1" ht="49.05" customHeight="1">
      <c r="A180" s="37"/>
      <c r="B180" s="38"/>
      <c r="C180" s="234" t="s">
        <v>231</v>
      </c>
      <c r="D180" s="234" t="s">
        <v>172</v>
      </c>
      <c r="E180" s="235" t="s">
        <v>625</v>
      </c>
      <c r="F180" s="236" t="s">
        <v>626</v>
      </c>
      <c r="G180" s="237" t="s">
        <v>161</v>
      </c>
      <c r="H180" s="238">
        <v>12</v>
      </c>
      <c r="I180" s="239"/>
      <c r="J180" s="240">
        <f>ROUND(I180*H180,2)</f>
        <v>0</v>
      </c>
      <c r="K180" s="236" t="s">
        <v>542</v>
      </c>
      <c r="L180" s="43"/>
      <c r="M180" s="248" t="s">
        <v>1</v>
      </c>
      <c r="N180" s="249" t="s">
        <v>40</v>
      </c>
      <c r="O180" s="250"/>
      <c r="P180" s="251">
        <f>O180*H180</f>
        <v>0</v>
      </c>
      <c r="Q180" s="251">
        <v>0.024899999999999999</v>
      </c>
      <c r="R180" s="251">
        <f>Q180*H180</f>
        <v>0.29879999999999995</v>
      </c>
      <c r="S180" s="251">
        <v>0</v>
      </c>
      <c r="T180" s="25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2" t="s">
        <v>582</v>
      </c>
      <c r="AT180" s="232" t="s">
        <v>172</v>
      </c>
      <c r="AU180" s="232" t="s">
        <v>84</v>
      </c>
      <c r="AY180" s="16" t="s">
        <v>141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6" t="s">
        <v>82</v>
      </c>
      <c r="BK180" s="233">
        <f>ROUND(I180*H180,2)</f>
        <v>0</v>
      </c>
      <c r="BL180" s="16" t="s">
        <v>582</v>
      </c>
      <c r="BM180" s="232" t="s">
        <v>627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eOTVV+a4fcNOcyitktPyZMx0y4RvLhOqOQ3iJFrUCDPn/3a790satriAYMNBlKH4bKIerh6aynMKssUWjh/okg==" hashValue="NWboSTKDSSzAMCnFHjyHIeimP44Y6uTuNanXNDuqq5Sk5DjFHChXZeSuzi1zjjjk5SKb3BH7ZEmq8E64nTIMXA==" algorithmName="SHA-512" password="CC35"/>
  <autoFilter ref="C130:K18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9"/>
      <c r="AT3" s="16" t="s">
        <v>84</v>
      </c>
    </row>
    <row r="4" hidden="1" s="1" customFormat="1" ht="24.96" customHeight="1">
      <c r="B4" s="19"/>
      <c r="D4" s="148" t="s">
        <v>112</v>
      </c>
      <c r="L4" s="19"/>
      <c r="M4" s="149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50" t="s">
        <v>16</v>
      </c>
      <c r="L6" s="19"/>
    </row>
    <row r="7" hidden="1" s="1" customFormat="1" ht="16.5" customHeight="1">
      <c r="B7" s="19"/>
      <c r="E7" s="151" t="str">
        <f>'Rekapitulace stavby'!K6</f>
        <v>Oprava kabelových rozvodů v ŽST Děčín hl.n. - doprovodná stavba</v>
      </c>
      <c r="F7" s="150"/>
      <c r="G7" s="150"/>
      <c r="H7" s="150"/>
      <c r="L7" s="19"/>
    </row>
    <row r="8" hidden="1">
      <c r="B8" s="19"/>
      <c r="D8" s="150" t="s">
        <v>113</v>
      </c>
      <c r="L8" s="19"/>
    </row>
    <row r="9" hidden="1" s="1" customFormat="1" ht="16.5" customHeight="1">
      <c r="B9" s="19"/>
      <c r="E9" s="151" t="s">
        <v>114</v>
      </c>
      <c r="F9" s="1"/>
      <c r="G9" s="1"/>
      <c r="H9" s="1"/>
      <c r="L9" s="19"/>
    </row>
    <row r="10" hidden="1" s="1" customFormat="1" ht="12" customHeight="1">
      <c r="B10" s="19"/>
      <c r="D10" s="150" t="s">
        <v>115</v>
      </c>
      <c r="L10" s="19"/>
    </row>
    <row r="11" hidden="1" s="2" customFormat="1" ht="16.5" customHeight="1">
      <c r="A11" s="37"/>
      <c r="B11" s="43"/>
      <c r="C11" s="37"/>
      <c r="D11" s="37"/>
      <c r="E11" s="152" t="s">
        <v>116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50" t="s">
        <v>117</v>
      </c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6.5" customHeight="1">
      <c r="A13" s="37"/>
      <c r="B13" s="43"/>
      <c r="C13" s="37"/>
      <c r="D13" s="37"/>
      <c r="E13" s="153" t="s">
        <v>628</v>
      </c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2" customHeight="1">
      <c r="A15" s="37"/>
      <c r="B15" s="43"/>
      <c r="C15" s="37"/>
      <c r="D15" s="150" t="s">
        <v>18</v>
      </c>
      <c r="E15" s="37"/>
      <c r="F15" s="140" t="s">
        <v>1</v>
      </c>
      <c r="G15" s="37"/>
      <c r="H15" s="37"/>
      <c r="I15" s="150" t="s">
        <v>19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50" t="s">
        <v>20</v>
      </c>
      <c r="E16" s="37"/>
      <c r="F16" s="140" t="s">
        <v>26</v>
      </c>
      <c r="G16" s="37"/>
      <c r="H16" s="37"/>
      <c r="I16" s="150" t="s">
        <v>22</v>
      </c>
      <c r="J16" s="154" t="str">
        <f>'Rekapitulace stavby'!AN8</f>
        <v>9. 6. 2020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0.8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2" customHeight="1">
      <c r="A18" s="37"/>
      <c r="B18" s="43"/>
      <c r="C18" s="37"/>
      <c r="D18" s="150" t="s">
        <v>24</v>
      </c>
      <c r="E18" s="37"/>
      <c r="F18" s="37"/>
      <c r="G18" s="37"/>
      <c r="H18" s="37"/>
      <c r="I18" s="150" t="s">
        <v>25</v>
      </c>
      <c r="J18" s="140" t="str">
        <f>IF('Rekapitulace stavby'!AN10="","",'Rekapitulace stavby'!AN10)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8" customHeight="1">
      <c r="A19" s="37"/>
      <c r="B19" s="43"/>
      <c r="C19" s="37"/>
      <c r="D19" s="37"/>
      <c r="E19" s="140" t="str">
        <f>IF('Rekapitulace stavby'!E11="","",'Rekapitulace stavby'!E11)</f>
        <v xml:space="preserve"> </v>
      </c>
      <c r="F19" s="37"/>
      <c r="G19" s="37"/>
      <c r="H19" s="37"/>
      <c r="I19" s="150" t="s">
        <v>27</v>
      </c>
      <c r="J19" s="140" t="str">
        <f>IF('Rekapitulace stavby'!AN11="","",'Rekapitulace stavby'!AN11)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2" customHeight="1">
      <c r="A21" s="37"/>
      <c r="B21" s="43"/>
      <c r="C21" s="37"/>
      <c r="D21" s="150" t="s">
        <v>28</v>
      </c>
      <c r="E21" s="37"/>
      <c r="F21" s="37"/>
      <c r="G21" s="37"/>
      <c r="H21" s="37"/>
      <c r="I21" s="150" t="s">
        <v>25</v>
      </c>
      <c r="J21" s="32" t="str">
        <f>'Rekapitulace stavby'!AN13</f>
        <v>Vyplň údaj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8" customHeight="1">
      <c r="A22" s="37"/>
      <c r="B22" s="43"/>
      <c r="C22" s="37"/>
      <c r="D22" s="37"/>
      <c r="E22" s="32" t="str">
        <f>'Rekapitulace stavby'!E14</f>
        <v>Vyplň údaj</v>
      </c>
      <c r="F22" s="140"/>
      <c r="G22" s="140"/>
      <c r="H22" s="140"/>
      <c r="I22" s="150" t="s">
        <v>27</v>
      </c>
      <c r="J22" s="32" t="str">
        <f>'Rekapitulace stavby'!AN14</f>
        <v>Vyplň údaj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2" customHeight="1">
      <c r="A24" s="37"/>
      <c r="B24" s="43"/>
      <c r="C24" s="37"/>
      <c r="D24" s="150" t="s">
        <v>30</v>
      </c>
      <c r="E24" s="37"/>
      <c r="F24" s="37"/>
      <c r="G24" s="37"/>
      <c r="H24" s="37"/>
      <c r="I24" s="150" t="s">
        <v>25</v>
      </c>
      <c r="J24" s="140" t="str">
        <f>IF('Rekapitulace stavby'!AN16="","",'Rekapitulace stavby'!AN16)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8" customHeight="1">
      <c r="A25" s="37"/>
      <c r="B25" s="43"/>
      <c r="C25" s="37"/>
      <c r="D25" s="37"/>
      <c r="E25" s="140" t="str">
        <f>IF('Rekapitulace stavby'!E17="","",'Rekapitulace stavby'!E17)</f>
        <v xml:space="preserve"> </v>
      </c>
      <c r="F25" s="37"/>
      <c r="G25" s="37"/>
      <c r="H25" s="37"/>
      <c r="I25" s="150" t="s">
        <v>27</v>
      </c>
      <c r="J25" s="140" t="str">
        <f>IF('Rekapitulace stavby'!AN17="","",'Rekapitulace stavby'!AN17)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12" customHeight="1">
      <c r="A27" s="37"/>
      <c r="B27" s="43"/>
      <c r="C27" s="37"/>
      <c r="D27" s="150" t="s">
        <v>32</v>
      </c>
      <c r="E27" s="37"/>
      <c r="F27" s="37"/>
      <c r="G27" s="37"/>
      <c r="H27" s="37"/>
      <c r="I27" s="150" t="s">
        <v>25</v>
      </c>
      <c r="J27" s="140" t="str">
        <f>IF('Rekapitulace stavby'!AN19="","",'Rekapitulace stavby'!AN19)</f>
        <v/>
      </c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8" customHeight="1">
      <c r="A28" s="37"/>
      <c r="B28" s="43"/>
      <c r="C28" s="37"/>
      <c r="D28" s="37"/>
      <c r="E28" s="140" t="str">
        <f>IF('Rekapitulace stavby'!E20="","",'Rekapitulace stavby'!E20)</f>
        <v>Jilich</v>
      </c>
      <c r="F28" s="37"/>
      <c r="G28" s="37"/>
      <c r="H28" s="37"/>
      <c r="I28" s="150" t="s">
        <v>27</v>
      </c>
      <c r="J28" s="140" t="str">
        <f>IF('Rekapitulace stavby'!AN20="","",'Rekapitulace stavby'!AN20)</f>
        <v/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37"/>
      <c r="E29" s="37"/>
      <c r="F29" s="37"/>
      <c r="G29" s="37"/>
      <c r="H29" s="37"/>
      <c r="I29" s="37"/>
      <c r="J29" s="37"/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12" customHeight="1">
      <c r="A30" s="37"/>
      <c r="B30" s="43"/>
      <c r="C30" s="37"/>
      <c r="D30" s="150" t="s">
        <v>34</v>
      </c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hidden="1" s="2" customFormat="1" ht="6.96" customHeight="1">
      <c r="A32" s="37"/>
      <c r="B32" s="43"/>
      <c r="C32" s="37"/>
      <c r="D32" s="37"/>
      <c r="E32" s="37"/>
      <c r="F32" s="37"/>
      <c r="G32" s="37"/>
      <c r="H32" s="37"/>
      <c r="I32" s="37"/>
      <c r="J32" s="37"/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25.44" customHeight="1">
      <c r="A34" s="37"/>
      <c r="B34" s="43"/>
      <c r="C34" s="37"/>
      <c r="D34" s="160" t="s">
        <v>35</v>
      </c>
      <c r="E34" s="37"/>
      <c r="F34" s="37"/>
      <c r="G34" s="37"/>
      <c r="H34" s="37"/>
      <c r="I34" s="37"/>
      <c r="J34" s="161">
        <f>ROUND(J125,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6.96" customHeight="1">
      <c r="A35" s="37"/>
      <c r="B35" s="43"/>
      <c r="C35" s="37"/>
      <c r="D35" s="159"/>
      <c r="E35" s="159"/>
      <c r="F35" s="159"/>
      <c r="G35" s="159"/>
      <c r="H35" s="159"/>
      <c r="I35" s="159"/>
      <c r="J35" s="159"/>
      <c r="K35" s="159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37"/>
      <c r="F36" s="162" t="s">
        <v>37</v>
      </c>
      <c r="G36" s="37"/>
      <c r="H36" s="37"/>
      <c r="I36" s="162" t="s">
        <v>36</v>
      </c>
      <c r="J36" s="162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52" t="s">
        <v>39</v>
      </c>
      <c r="E37" s="150" t="s">
        <v>40</v>
      </c>
      <c r="F37" s="163">
        <f>ROUND((SUM(BE125:BE131)),  2)</f>
        <v>0</v>
      </c>
      <c r="G37" s="37"/>
      <c r="H37" s="37"/>
      <c r="I37" s="164">
        <v>0.20999999999999999</v>
      </c>
      <c r="J37" s="163">
        <f>ROUND(((SUM(BE125:BE131))*I37),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50" t="s">
        <v>41</v>
      </c>
      <c r="F38" s="163">
        <f>ROUND((SUM(BF125:BF131)),  2)</f>
        <v>0</v>
      </c>
      <c r="G38" s="37"/>
      <c r="H38" s="37"/>
      <c r="I38" s="164">
        <v>0.14999999999999999</v>
      </c>
      <c r="J38" s="163">
        <f>ROUND(((SUM(BF125:BF131))*I38),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50" t="s">
        <v>42</v>
      </c>
      <c r="F39" s="163">
        <f>ROUND((SUM(BG125:BG131)),  2)</f>
        <v>0</v>
      </c>
      <c r="G39" s="37"/>
      <c r="H39" s="37"/>
      <c r="I39" s="164">
        <v>0.20999999999999999</v>
      </c>
      <c r="J39" s="16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150" t="s">
        <v>43</v>
      </c>
      <c r="F40" s="163">
        <f>ROUND((SUM(BH125:BH131)),  2)</f>
        <v>0</v>
      </c>
      <c r="G40" s="37"/>
      <c r="H40" s="37"/>
      <c r="I40" s="164">
        <v>0.14999999999999999</v>
      </c>
      <c r="J40" s="16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3"/>
      <c r="C41" s="37"/>
      <c r="D41" s="37"/>
      <c r="E41" s="150" t="s">
        <v>44</v>
      </c>
      <c r="F41" s="163">
        <f>ROUND((SUM(BI125:BI131)),  2)</f>
        <v>0</v>
      </c>
      <c r="G41" s="37"/>
      <c r="H41" s="37"/>
      <c r="I41" s="164">
        <v>0</v>
      </c>
      <c r="J41" s="16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6.96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25.44" customHeight="1">
      <c r="A43" s="37"/>
      <c r="B43" s="43"/>
      <c r="C43" s="165"/>
      <c r="D43" s="166" t="s">
        <v>45</v>
      </c>
      <c r="E43" s="167"/>
      <c r="F43" s="167"/>
      <c r="G43" s="168" t="s">
        <v>46</v>
      </c>
      <c r="H43" s="169" t="s">
        <v>47</v>
      </c>
      <c r="I43" s="167"/>
      <c r="J43" s="170">
        <f>SUM(J34:J41)</f>
        <v>0</v>
      </c>
      <c r="K43" s="17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hidden="1" s="2" customFormat="1" ht="14.4" customHeight="1">
      <c r="A44" s="37"/>
      <c r="B44" s="43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2" t="s">
        <v>48</v>
      </c>
      <c r="E50" s="173"/>
      <c r="F50" s="173"/>
      <c r="G50" s="172" t="s">
        <v>49</v>
      </c>
      <c r="H50" s="173"/>
      <c r="I50" s="173"/>
      <c r="J50" s="173"/>
      <c r="K50" s="17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4" t="s">
        <v>50</v>
      </c>
      <c r="E61" s="175"/>
      <c r="F61" s="176" t="s">
        <v>51</v>
      </c>
      <c r="G61" s="174" t="s">
        <v>50</v>
      </c>
      <c r="H61" s="175"/>
      <c r="I61" s="175"/>
      <c r="J61" s="177" t="s">
        <v>51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2" t="s">
        <v>52</v>
      </c>
      <c r="E65" s="178"/>
      <c r="F65" s="178"/>
      <c r="G65" s="172" t="s">
        <v>53</v>
      </c>
      <c r="H65" s="178"/>
      <c r="I65" s="178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4" t="s">
        <v>50</v>
      </c>
      <c r="E76" s="175"/>
      <c r="F76" s="176" t="s">
        <v>51</v>
      </c>
      <c r="G76" s="174" t="s">
        <v>50</v>
      </c>
      <c r="H76" s="175"/>
      <c r="I76" s="175"/>
      <c r="J76" s="177" t="s">
        <v>51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119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83" t="str">
        <f>E7</f>
        <v>Oprava kabelových rozvodů v ŽST Děčín hl.n. - doprovodná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1" customFormat="1" ht="12" customHeight="1">
      <c r="B86" s="20"/>
      <c r="C86" s="31" t="s">
        <v>113</v>
      </c>
      <c r="D86" s="21"/>
      <c r="E86" s="21"/>
      <c r="F86" s="21"/>
      <c r="G86" s="21"/>
      <c r="H86" s="21"/>
      <c r="I86" s="21"/>
      <c r="J86" s="21"/>
      <c r="K86" s="21"/>
      <c r="L86" s="19"/>
    </row>
    <row r="87" hidden="1" s="1" customFormat="1" ht="16.5" customHeight="1">
      <c r="B87" s="20"/>
      <c r="C87" s="21"/>
      <c r="D87" s="21"/>
      <c r="E87" s="183" t="s">
        <v>114</v>
      </c>
      <c r="F87" s="21"/>
      <c r="G87" s="21"/>
      <c r="H87" s="21"/>
      <c r="I87" s="21"/>
      <c r="J87" s="21"/>
      <c r="K87" s="21"/>
      <c r="L87" s="19"/>
    </row>
    <row r="88" hidden="1" s="1" customFormat="1" ht="12" customHeight="1">
      <c r="B88" s="20"/>
      <c r="C88" s="31" t="s">
        <v>115</v>
      </c>
      <c r="D88" s="21"/>
      <c r="E88" s="21"/>
      <c r="F88" s="21"/>
      <c r="G88" s="21"/>
      <c r="H88" s="21"/>
      <c r="I88" s="21"/>
      <c r="J88" s="21"/>
      <c r="K88" s="21"/>
      <c r="L88" s="19"/>
    </row>
    <row r="89" hidden="1" s="2" customFormat="1" ht="16.5" customHeight="1">
      <c r="A89" s="37"/>
      <c r="B89" s="38"/>
      <c r="C89" s="39"/>
      <c r="D89" s="39"/>
      <c r="E89" s="184" t="s">
        <v>116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2" customHeight="1">
      <c r="A90" s="37"/>
      <c r="B90" s="38"/>
      <c r="C90" s="31" t="s">
        <v>117</v>
      </c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6.5" customHeight="1">
      <c r="A91" s="37"/>
      <c r="B91" s="38"/>
      <c r="C91" s="39"/>
      <c r="D91" s="39"/>
      <c r="E91" s="75" t="str">
        <f>E13</f>
        <v>SO1.1.7 - VON</v>
      </c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2" customHeight="1">
      <c r="A93" s="37"/>
      <c r="B93" s="38"/>
      <c r="C93" s="31" t="s">
        <v>20</v>
      </c>
      <c r="D93" s="39"/>
      <c r="E93" s="39"/>
      <c r="F93" s="26" t="str">
        <f>F16</f>
        <v xml:space="preserve"> </v>
      </c>
      <c r="G93" s="39"/>
      <c r="H93" s="39"/>
      <c r="I93" s="31" t="s">
        <v>22</v>
      </c>
      <c r="J93" s="78" t="str">
        <f>IF(J16="","",J16)</f>
        <v>9. 6. 2020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5.15" customHeight="1">
      <c r="A95" s="37"/>
      <c r="B95" s="38"/>
      <c r="C95" s="31" t="s">
        <v>24</v>
      </c>
      <c r="D95" s="39"/>
      <c r="E95" s="39"/>
      <c r="F95" s="26" t="str">
        <f>E19</f>
        <v xml:space="preserve"> </v>
      </c>
      <c r="G95" s="39"/>
      <c r="H95" s="39"/>
      <c r="I95" s="31" t="s">
        <v>30</v>
      </c>
      <c r="J95" s="35" t="str">
        <f>E25</f>
        <v xml:space="preserve"> </v>
      </c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15.15" customHeight="1">
      <c r="A96" s="37"/>
      <c r="B96" s="38"/>
      <c r="C96" s="31" t="s">
        <v>28</v>
      </c>
      <c r="D96" s="39"/>
      <c r="E96" s="39"/>
      <c r="F96" s="26" t="str">
        <f>IF(E22="","",E22)</f>
        <v>Vyplň údaj</v>
      </c>
      <c r="G96" s="39"/>
      <c r="H96" s="39"/>
      <c r="I96" s="31" t="s">
        <v>32</v>
      </c>
      <c r="J96" s="35" t="str">
        <f>E28</f>
        <v>Jilich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hidden="1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hidden="1" s="2" customFormat="1" ht="29.28" customHeight="1">
      <c r="A98" s="37"/>
      <c r="B98" s="38"/>
      <c r="C98" s="185" t="s">
        <v>120</v>
      </c>
      <c r="D98" s="186"/>
      <c r="E98" s="186"/>
      <c r="F98" s="186"/>
      <c r="G98" s="186"/>
      <c r="H98" s="186"/>
      <c r="I98" s="186"/>
      <c r="J98" s="187" t="s">
        <v>121</v>
      </c>
      <c r="K98" s="186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10.32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22.8" customHeight="1">
      <c r="A100" s="37"/>
      <c r="B100" s="38"/>
      <c r="C100" s="188" t="s">
        <v>122</v>
      </c>
      <c r="D100" s="39"/>
      <c r="E100" s="39"/>
      <c r="F100" s="39"/>
      <c r="G100" s="39"/>
      <c r="H100" s="39"/>
      <c r="I100" s="39"/>
      <c r="J100" s="109">
        <f>J125</f>
        <v>0</v>
      </c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6" t="s">
        <v>123</v>
      </c>
    </row>
    <row r="101" hidden="1" s="9" customFormat="1" ht="24.96" customHeight="1">
      <c r="A101" s="9"/>
      <c r="B101" s="189"/>
      <c r="C101" s="190"/>
      <c r="D101" s="191" t="s">
        <v>629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3" t="str">
        <f>E7</f>
        <v>Oprava kabelových rozvodů v ŽST Děčín hl.n. - doprovodná stavba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113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1" customFormat="1" ht="16.5" customHeight="1">
      <c r="B113" s="20"/>
      <c r="C113" s="21"/>
      <c r="D113" s="21"/>
      <c r="E113" s="183" t="s">
        <v>114</v>
      </c>
      <c r="F113" s="21"/>
      <c r="G113" s="21"/>
      <c r="H113" s="21"/>
      <c r="I113" s="21"/>
      <c r="J113" s="21"/>
      <c r="K113" s="21"/>
      <c r="L113" s="19"/>
    </row>
    <row r="114" s="1" customFormat="1" ht="12" customHeight="1">
      <c r="B114" s="20"/>
      <c r="C114" s="31" t="s">
        <v>115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4" t="s">
        <v>116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E13</f>
        <v>SO1.1.7 - VON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F16</f>
        <v xml:space="preserve"> </v>
      </c>
      <c r="G119" s="39"/>
      <c r="H119" s="39"/>
      <c r="I119" s="31" t="s">
        <v>22</v>
      </c>
      <c r="J119" s="78" t="str">
        <f>IF(J16="","",J16)</f>
        <v>9. 6. 2020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E19</f>
        <v xml:space="preserve"> </v>
      </c>
      <c r="G121" s="39"/>
      <c r="H121" s="39"/>
      <c r="I121" s="31" t="s">
        <v>30</v>
      </c>
      <c r="J121" s="35" t="str">
        <f>E25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IF(E22="","",E22)</f>
        <v>Vyplň údaj</v>
      </c>
      <c r="G122" s="39"/>
      <c r="H122" s="39"/>
      <c r="I122" s="31" t="s">
        <v>32</v>
      </c>
      <c r="J122" s="35" t="str">
        <f>E28</f>
        <v>Jilich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5"/>
      <c r="B124" s="196"/>
      <c r="C124" s="197" t="s">
        <v>126</v>
      </c>
      <c r="D124" s="198" t="s">
        <v>60</v>
      </c>
      <c r="E124" s="198" t="s">
        <v>56</v>
      </c>
      <c r="F124" s="198" t="s">
        <v>57</v>
      </c>
      <c r="G124" s="198" t="s">
        <v>127</v>
      </c>
      <c r="H124" s="198" t="s">
        <v>128</v>
      </c>
      <c r="I124" s="198" t="s">
        <v>129</v>
      </c>
      <c r="J124" s="198" t="s">
        <v>121</v>
      </c>
      <c r="K124" s="199" t="s">
        <v>130</v>
      </c>
      <c r="L124" s="200"/>
      <c r="M124" s="99" t="s">
        <v>1</v>
      </c>
      <c r="N124" s="100" t="s">
        <v>39</v>
      </c>
      <c r="O124" s="100" t="s">
        <v>131</v>
      </c>
      <c r="P124" s="100" t="s">
        <v>132</v>
      </c>
      <c r="Q124" s="100" t="s">
        <v>133</v>
      </c>
      <c r="R124" s="100" t="s">
        <v>134</v>
      </c>
      <c r="S124" s="100" t="s">
        <v>135</v>
      </c>
      <c r="T124" s="101" t="s">
        <v>136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7"/>
      <c r="B125" s="38"/>
      <c r="C125" s="106" t="s">
        <v>137</v>
      </c>
      <c r="D125" s="39"/>
      <c r="E125" s="39"/>
      <c r="F125" s="39"/>
      <c r="G125" s="39"/>
      <c r="H125" s="39"/>
      <c r="I125" s="39"/>
      <c r="J125" s="201">
        <f>BK125</f>
        <v>0</v>
      </c>
      <c r="K125" s="39"/>
      <c r="L125" s="43"/>
      <c r="M125" s="102"/>
      <c r="N125" s="202"/>
      <c r="O125" s="103"/>
      <c r="P125" s="203">
        <f>P126</f>
        <v>0</v>
      </c>
      <c r="Q125" s="103"/>
      <c r="R125" s="203">
        <f>R126</f>
        <v>0</v>
      </c>
      <c r="S125" s="103"/>
      <c r="T125" s="204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74</v>
      </c>
      <c r="AU125" s="16" t="s">
        <v>123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74</v>
      </c>
      <c r="E126" s="209" t="s">
        <v>630</v>
      </c>
      <c r="F126" s="209" t="s">
        <v>631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SUM(P127:P131)</f>
        <v>0</v>
      </c>
      <c r="Q126" s="214"/>
      <c r="R126" s="215">
        <f>SUM(R127:R131)</f>
        <v>0</v>
      </c>
      <c r="S126" s="214"/>
      <c r="T126" s="216">
        <f>SUM(T127:T131)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158</v>
      </c>
      <c r="AT126" s="218" t="s">
        <v>74</v>
      </c>
      <c r="AU126" s="218" t="s">
        <v>75</v>
      </c>
      <c r="AY126" s="217" t="s">
        <v>141</v>
      </c>
      <c r="BK126" s="219">
        <f>SUM(BK127:BK131)</f>
        <v>0</v>
      </c>
    </row>
    <row r="127" s="2" customFormat="1" ht="24.15" customHeight="1">
      <c r="A127" s="37"/>
      <c r="B127" s="38"/>
      <c r="C127" s="234" t="s">
        <v>82</v>
      </c>
      <c r="D127" s="234" t="s">
        <v>172</v>
      </c>
      <c r="E127" s="235" t="s">
        <v>632</v>
      </c>
      <c r="F127" s="236" t="s">
        <v>633</v>
      </c>
      <c r="G127" s="237" t="s">
        <v>634</v>
      </c>
      <c r="H127" s="282"/>
      <c r="I127" s="239"/>
      <c r="J127" s="240">
        <f>ROUND(I127*H127,2)</f>
        <v>0</v>
      </c>
      <c r="K127" s="236" t="s">
        <v>146</v>
      </c>
      <c r="L127" s="43"/>
      <c r="M127" s="241" t="s">
        <v>1</v>
      </c>
      <c r="N127" s="242" t="s">
        <v>40</v>
      </c>
      <c r="O127" s="90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2" t="s">
        <v>140</v>
      </c>
      <c r="AT127" s="232" t="s">
        <v>172</v>
      </c>
      <c r="AU127" s="232" t="s">
        <v>82</v>
      </c>
      <c r="AY127" s="16" t="s">
        <v>141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6" t="s">
        <v>82</v>
      </c>
      <c r="BK127" s="233">
        <f>ROUND(I127*H127,2)</f>
        <v>0</v>
      </c>
      <c r="BL127" s="16" t="s">
        <v>140</v>
      </c>
      <c r="BM127" s="232" t="s">
        <v>635</v>
      </c>
    </row>
    <row r="128" s="2" customFormat="1" ht="24.15" customHeight="1">
      <c r="A128" s="37"/>
      <c r="B128" s="38"/>
      <c r="C128" s="234" t="s">
        <v>84</v>
      </c>
      <c r="D128" s="234" t="s">
        <v>172</v>
      </c>
      <c r="E128" s="235" t="s">
        <v>636</v>
      </c>
      <c r="F128" s="236" t="s">
        <v>637</v>
      </c>
      <c r="G128" s="237" t="s">
        <v>634</v>
      </c>
      <c r="H128" s="282"/>
      <c r="I128" s="239"/>
      <c r="J128" s="240">
        <f>ROUND(I128*H128,2)</f>
        <v>0</v>
      </c>
      <c r="K128" s="236" t="s">
        <v>146</v>
      </c>
      <c r="L128" s="43"/>
      <c r="M128" s="241" t="s">
        <v>1</v>
      </c>
      <c r="N128" s="242" t="s">
        <v>40</v>
      </c>
      <c r="O128" s="90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2" t="s">
        <v>140</v>
      </c>
      <c r="AT128" s="232" t="s">
        <v>172</v>
      </c>
      <c r="AU128" s="232" t="s">
        <v>82</v>
      </c>
      <c r="AY128" s="16" t="s">
        <v>141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6" t="s">
        <v>82</v>
      </c>
      <c r="BK128" s="233">
        <f>ROUND(I128*H128,2)</f>
        <v>0</v>
      </c>
      <c r="BL128" s="16" t="s">
        <v>140</v>
      </c>
      <c r="BM128" s="232" t="s">
        <v>638</v>
      </c>
    </row>
    <row r="129" s="2" customFormat="1" ht="24.15" customHeight="1">
      <c r="A129" s="37"/>
      <c r="B129" s="38"/>
      <c r="C129" s="234" t="s">
        <v>158</v>
      </c>
      <c r="D129" s="234" t="s">
        <v>172</v>
      </c>
      <c r="E129" s="235" t="s">
        <v>639</v>
      </c>
      <c r="F129" s="236" t="s">
        <v>640</v>
      </c>
      <c r="G129" s="237" t="s">
        <v>634</v>
      </c>
      <c r="H129" s="282"/>
      <c r="I129" s="239"/>
      <c r="J129" s="240">
        <f>ROUND(I129*H129,2)</f>
        <v>0</v>
      </c>
      <c r="K129" s="236" t="s">
        <v>146</v>
      </c>
      <c r="L129" s="43"/>
      <c r="M129" s="241" t="s">
        <v>1</v>
      </c>
      <c r="N129" s="242" t="s">
        <v>40</v>
      </c>
      <c r="O129" s="90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140</v>
      </c>
      <c r="AT129" s="232" t="s">
        <v>172</v>
      </c>
      <c r="AU129" s="232" t="s">
        <v>82</v>
      </c>
      <c r="AY129" s="16" t="s">
        <v>141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82</v>
      </c>
      <c r="BK129" s="233">
        <f>ROUND(I129*H129,2)</f>
        <v>0</v>
      </c>
      <c r="BL129" s="16" t="s">
        <v>140</v>
      </c>
      <c r="BM129" s="232" t="s">
        <v>641</v>
      </c>
    </row>
    <row r="130" s="2" customFormat="1" ht="24.15" customHeight="1">
      <c r="A130" s="37"/>
      <c r="B130" s="38"/>
      <c r="C130" s="234" t="s">
        <v>92</v>
      </c>
      <c r="D130" s="234" t="s">
        <v>172</v>
      </c>
      <c r="E130" s="235" t="s">
        <v>642</v>
      </c>
      <c r="F130" s="236" t="s">
        <v>643</v>
      </c>
      <c r="G130" s="237" t="s">
        <v>644</v>
      </c>
      <c r="H130" s="238">
        <v>1</v>
      </c>
      <c r="I130" s="239"/>
      <c r="J130" s="240">
        <f>ROUND(I130*H130,2)</f>
        <v>0</v>
      </c>
      <c r="K130" s="236" t="s">
        <v>146</v>
      </c>
      <c r="L130" s="43"/>
      <c r="M130" s="241" t="s">
        <v>1</v>
      </c>
      <c r="N130" s="242" t="s">
        <v>40</v>
      </c>
      <c r="O130" s="90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2" t="s">
        <v>140</v>
      </c>
      <c r="AT130" s="232" t="s">
        <v>172</v>
      </c>
      <c r="AU130" s="232" t="s">
        <v>82</v>
      </c>
      <c r="AY130" s="16" t="s">
        <v>141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6" t="s">
        <v>82</v>
      </c>
      <c r="BK130" s="233">
        <f>ROUND(I130*H130,2)</f>
        <v>0</v>
      </c>
      <c r="BL130" s="16" t="s">
        <v>140</v>
      </c>
      <c r="BM130" s="232" t="s">
        <v>645</v>
      </c>
    </row>
    <row r="131" s="2" customFormat="1" ht="37.8" customHeight="1">
      <c r="A131" s="37"/>
      <c r="B131" s="38"/>
      <c r="C131" s="234" t="s">
        <v>140</v>
      </c>
      <c r="D131" s="234" t="s">
        <v>172</v>
      </c>
      <c r="E131" s="235" t="s">
        <v>646</v>
      </c>
      <c r="F131" s="236" t="s">
        <v>647</v>
      </c>
      <c r="G131" s="237" t="s">
        <v>634</v>
      </c>
      <c r="H131" s="282"/>
      <c r="I131" s="239"/>
      <c r="J131" s="240">
        <f>ROUND(I131*H131,2)</f>
        <v>0</v>
      </c>
      <c r="K131" s="236" t="s">
        <v>146</v>
      </c>
      <c r="L131" s="43"/>
      <c r="M131" s="248" t="s">
        <v>1</v>
      </c>
      <c r="N131" s="249" t="s">
        <v>40</v>
      </c>
      <c r="O131" s="250"/>
      <c r="P131" s="251">
        <f>O131*H131</f>
        <v>0</v>
      </c>
      <c r="Q131" s="251">
        <v>0</v>
      </c>
      <c r="R131" s="251">
        <f>Q131*H131</f>
        <v>0</v>
      </c>
      <c r="S131" s="251">
        <v>0</v>
      </c>
      <c r="T131" s="25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2" t="s">
        <v>140</v>
      </c>
      <c r="AT131" s="232" t="s">
        <v>172</v>
      </c>
      <c r="AU131" s="232" t="s">
        <v>82</v>
      </c>
      <c r="AY131" s="16" t="s">
        <v>141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6" t="s">
        <v>82</v>
      </c>
      <c r="BK131" s="233">
        <f>ROUND(I131*H131,2)</f>
        <v>0</v>
      </c>
      <c r="BL131" s="16" t="s">
        <v>140</v>
      </c>
      <c r="BM131" s="232" t="s">
        <v>648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OAL8zHoiUQ05oQ75FHHkvuZ+UGOD8wErKEZborBUja8DcOyNeXzTZ8JQdsD2eKRFb59OtqPGXbprrKDXEGqxQA==" hashValue="m5Pv6Xi3MrO42Viov81MKabVxN5EFLf3r7GEjZH6p3RHqN6wp5Ey9kGVpI2TEGoSV0UEhsHS7foseKN+JetakA==" algorithmName="SHA-512" password="CC35"/>
  <autoFilter ref="C124:K1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2020-12-08T13:53:16Z</dcterms:created>
  <dcterms:modified xsi:type="dcterms:W3CDTF">2020-12-08T13:53:24Z</dcterms:modified>
</cp:coreProperties>
</file>